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36b10ceecdedfa/Translation Business/City of Anaheim/Redistricting Participation Kits/Redistricting Participation Kits-Updated-2021-10-06/"/>
    </mc:Choice>
  </mc:AlternateContent>
  <xr:revisionPtr revIDLastSave="25" documentId="8_{B929D7EA-1472-4EBE-9A66-6F3D8D7788B6}" xr6:coauthVersionLast="47" xr6:coauthVersionMax="47" xr10:uidLastSave="{7C61BA7C-2DC1-4D64-83EB-889B86AE7665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6-district balance" sheetId="2" r:id="rId3"/>
  </sheets>
  <definedNames>
    <definedName name="Pop_Units">Assignments!$B$5:$D$5</definedName>
    <definedName name="_xlnm.Print_Area" localSheetId="1">Assignments!$B$4:$P$211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1" i="1" l="1"/>
  <c r="L211" i="1"/>
  <c r="P210" i="1"/>
  <c r="L210" i="1"/>
  <c r="P209" i="1"/>
  <c r="L209" i="1"/>
  <c r="P208" i="1"/>
  <c r="L208" i="1"/>
  <c r="P207" i="1"/>
  <c r="L207" i="1"/>
  <c r="P206" i="1"/>
  <c r="L206" i="1"/>
  <c r="P205" i="1"/>
  <c r="L205" i="1"/>
  <c r="P204" i="1"/>
  <c r="L204" i="1"/>
  <c r="P203" i="1"/>
  <c r="L203" i="1"/>
  <c r="P202" i="1"/>
  <c r="L202" i="1"/>
  <c r="P201" i="1"/>
  <c r="L201" i="1"/>
  <c r="P200" i="1"/>
  <c r="L200" i="1"/>
  <c r="P199" i="1"/>
  <c r="L199" i="1"/>
  <c r="P198" i="1"/>
  <c r="L198" i="1"/>
  <c r="P197" i="1"/>
  <c r="L197" i="1"/>
  <c r="P196" i="1"/>
  <c r="L196" i="1"/>
  <c r="P195" i="1"/>
  <c r="L195" i="1"/>
  <c r="P194" i="1"/>
  <c r="L194" i="1"/>
  <c r="P193" i="1"/>
  <c r="L193" i="1"/>
  <c r="P192" i="1"/>
  <c r="L192" i="1"/>
  <c r="P191" i="1"/>
  <c r="L191" i="1"/>
  <c r="P190" i="1"/>
  <c r="L190" i="1"/>
  <c r="P189" i="1"/>
  <c r="L189" i="1"/>
  <c r="P188" i="1"/>
  <c r="L188" i="1"/>
  <c r="P187" i="1"/>
  <c r="L187" i="1"/>
  <c r="P186" i="1"/>
  <c r="L186" i="1"/>
  <c r="P185" i="1"/>
  <c r="L185" i="1"/>
  <c r="P184" i="1"/>
  <c r="L184" i="1"/>
  <c r="P183" i="1"/>
  <c r="L183" i="1"/>
  <c r="P182" i="1"/>
  <c r="L182" i="1"/>
  <c r="P181" i="1"/>
  <c r="L181" i="1"/>
  <c r="P180" i="1"/>
  <c r="L180" i="1"/>
  <c r="P179" i="1"/>
  <c r="L179" i="1"/>
  <c r="P178" i="1"/>
  <c r="L178" i="1"/>
  <c r="P177" i="1"/>
  <c r="L177" i="1"/>
  <c r="P176" i="1"/>
  <c r="L176" i="1"/>
  <c r="P175" i="1"/>
  <c r="L175" i="1"/>
  <c r="P174" i="1"/>
  <c r="L174" i="1"/>
  <c r="P173" i="1"/>
  <c r="L173" i="1"/>
  <c r="P172" i="1"/>
  <c r="L172" i="1"/>
  <c r="P171" i="1"/>
  <c r="L171" i="1"/>
  <c r="P170" i="1"/>
  <c r="L170" i="1"/>
  <c r="P169" i="1"/>
  <c r="L169" i="1"/>
  <c r="P168" i="1"/>
  <c r="L168" i="1"/>
  <c r="P167" i="1"/>
  <c r="L167" i="1"/>
  <c r="P166" i="1"/>
  <c r="L166" i="1"/>
  <c r="P165" i="1"/>
  <c r="L165" i="1"/>
  <c r="P164" i="1"/>
  <c r="L164" i="1"/>
  <c r="P163" i="1"/>
  <c r="L163" i="1"/>
  <c r="P162" i="1"/>
  <c r="L162" i="1"/>
  <c r="P161" i="1"/>
  <c r="L161" i="1"/>
  <c r="P160" i="1"/>
  <c r="L160" i="1"/>
  <c r="P159" i="1"/>
  <c r="L159" i="1"/>
  <c r="P158" i="1"/>
  <c r="L158" i="1"/>
  <c r="P157" i="1"/>
  <c r="L157" i="1"/>
  <c r="P156" i="1"/>
  <c r="L156" i="1"/>
  <c r="P155" i="1"/>
  <c r="L155" i="1"/>
  <c r="P154" i="1"/>
  <c r="L154" i="1"/>
  <c r="P153" i="1"/>
  <c r="L153" i="1"/>
  <c r="P152" i="1"/>
  <c r="L152" i="1"/>
  <c r="P151" i="1"/>
  <c r="L151" i="1"/>
  <c r="P150" i="1"/>
  <c r="L150" i="1"/>
  <c r="P149" i="1"/>
  <c r="L149" i="1"/>
  <c r="P148" i="1"/>
  <c r="L148" i="1"/>
  <c r="P147" i="1"/>
  <c r="L147" i="1"/>
  <c r="P146" i="1"/>
  <c r="L146" i="1"/>
  <c r="P145" i="1"/>
  <c r="L145" i="1"/>
  <c r="P144" i="1"/>
  <c r="L144" i="1"/>
  <c r="P143" i="1"/>
  <c r="L143" i="1"/>
  <c r="P142" i="1"/>
  <c r="L142" i="1"/>
  <c r="P141" i="1"/>
  <c r="L141" i="1"/>
  <c r="P140" i="1"/>
  <c r="L140" i="1"/>
  <c r="P139" i="1"/>
  <c r="L139" i="1"/>
  <c r="P138" i="1"/>
  <c r="L138" i="1"/>
  <c r="P137" i="1"/>
  <c r="L137" i="1"/>
  <c r="P136" i="1"/>
  <c r="L136" i="1"/>
  <c r="P135" i="1"/>
  <c r="L135" i="1"/>
  <c r="P134" i="1"/>
  <c r="L134" i="1"/>
  <c r="P133" i="1"/>
  <c r="L133" i="1"/>
  <c r="P132" i="1"/>
  <c r="L132" i="1"/>
  <c r="P131" i="1"/>
  <c r="L131" i="1"/>
  <c r="P130" i="1"/>
  <c r="L130" i="1"/>
  <c r="P129" i="1"/>
  <c r="L129" i="1"/>
  <c r="P128" i="1"/>
  <c r="L128" i="1"/>
  <c r="P127" i="1"/>
  <c r="L127" i="1"/>
  <c r="P126" i="1"/>
  <c r="L126" i="1"/>
  <c r="P125" i="1"/>
  <c r="L125" i="1"/>
  <c r="P124" i="1"/>
  <c r="L124" i="1"/>
  <c r="P123" i="1"/>
  <c r="L123" i="1"/>
  <c r="P122" i="1"/>
  <c r="L122" i="1"/>
  <c r="P121" i="1"/>
  <c r="L121" i="1"/>
  <c r="P120" i="1"/>
  <c r="L120" i="1"/>
  <c r="P119" i="1"/>
  <c r="L119" i="1"/>
  <c r="P118" i="1"/>
  <c r="L118" i="1"/>
  <c r="P117" i="1"/>
  <c r="L117" i="1"/>
  <c r="P116" i="1"/>
  <c r="L116" i="1"/>
  <c r="P115" i="1"/>
  <c r="L115" i="1"/>
  <c r="P114" i="1"/>
  <c r="L114" i="1"/>
  <c r="P113" i="1"/>
  <c r="L113" i="1"/>
  <c r="P112" i="1"/>
  <c r="L112" i="1"/>
  <c r="P111" i="1"/>
  <c r="L111" i="1"/>
  <c r="P110" i="1"/>
  <c r="L110" i="1"/>
  <c r="P109" i="1"/>
  <c r="L109" i="1"/>
  <c r="P108" i="1"/>
  <c r="L108" i="1"/>
  <c r="P107" i="1"/>
  <c r="L107" i="1"/>
  <c r="P106" i="1"/>
  <c r="L106" i="1"/>
  <c r="P105" i="1"/>
  <c r="L105" i="1"/>
  <c r="P104" i="1"/>
  <c r="L104" i="1"/>
  <c r="P103" i="1"/>
  <c r="L103" i="1"/>
  <c r="P102" i="1"/>
  <c r="L102" i="1"/>
  <c r="P101" i="1"/>
  <c r="L101" i="1"/>
  <c r="P100" i="1"/>
  <c r="L100" i="1"/>
  <c r="P99" i="1"/>
  <c r="L99" i="1"/>
  <c r="P98" i="1"/>
  <c r="L98" i="1"/>
  <c r="P97" i="1"/>
  <c r="L97" i="1"/>
  <c r="P96" i="1"/>
  <c r="L96" i="1"/>
  <c r="P95" i="1"/>
  <c r="L95" i="1"/>
  <c r="P94" i="1"/>
  <c r="L94" i="1"/>
  <c r="P93" i="1"/>
  <c r="L93" i="1"/>
  <c r="P92" i="1"/>
  <c r="L92" i="1"/>
  <c r="P91" i="1"/>
  <c r="L91" i="1"/>
  <c r="P90" i="1"/>
  <c r="L90" i="1"/>
  <c r="P89" i="1"/>
  <c r="L89" i="1"/>
  <c r="P88" i="1"/>
  <c r="L88" i="1"/>
  <c r="P87" i="1"/>
  <c r="L87" i="1"/>
  <c r="P86" i="1"/>
  <c r="L86" i="1"/>
  <c r="P85" i="1"/>
  <c r="L85" i="1"/>
  <c r="P84" i="1"/>
  <c r="L84" i="1"/>
  <c r="P83" i="1"/>
  <c r="L83" i="1"/>
  <c r="P82" i="1"/>
  <c r="L82" i="1"/>
  <c r="P81" i="1"/>
  <c r="L81" i="1"/>
  <c r="P80" i="1"/>
  <c r="L80" i="1"/>
  <c r="P79" i="1"/>
  <c r="L79" i="1"/>
  <c r="P78" i="1"/>
  <c r="L78" i="1"/>
  <c r="P77" i="1"/>
  <c r="L77" i="1"/>
  <c r="P76" i="1"/>
  <c r="L76" i="1"/>
  <c r="P75" i="1"/>
  <c r="L75" i="1"/>
  <c r="P74" i="1"/>
  <c r="L74" i="1"/>
  <c r="P73" i="1"/>
  <c r="L73" i="1"/>
  <c r="P72" i="1"/>
  <c r="L72" i="1"/>
  <c r="P71" i="1"/>
  <c r="L71" i="1"/>
  <c r="P70" i="1"/>
  <c r="L70" i="1"/>
  <c r="P69" i="1"/>
  <c r="L69" i="1"/>
  <c r="P68" i="1"/>
  <c r="L68" i="1"/>
  <c r="P67" i="1"/>
  <c r="L67" i="1"/>
  <c r="P66" i="1"/>
  <c r="L66" i="1"/>
  <c r="P65" i="1"/>
  <c r="L65" i="1"/>
  <c r="P64" i="1"/>
  <c r="L64" i="1"/>
  <c r="P63" i="1"/>
  <c r="L63" i="1"/>
  <c r="P62" i="1"/>
  <c r="L62" i="1"/>
  <c r="P61" i="1"/>
  <c r="L61" i="1"/>
  <c r="P60" i="1"/>
  <c r="L60" i="1"/>
  <c r="P59" i="1"/>
  <c r="L59" i="1"/>
  <c r="P58" i="1"/>
  <c r="L58" i="1"/>
  <c r="P57" i="1"/>
  <c r="L57" i="1"/>
  <c r="P56" i="1"/>
  <c r="L56" i="1"/>
  <c r="P55" i="1"/>
  <c r="L55" i="1"/>
  <c r="P54" i="1"/>
  <c r="L54" i="1"/>
  <c r="P53" i="1"/>
  <c r="L53" i="1"/>
  <c r="P52" i="1"/>
  <c r="L52" i="1"/>
  <c r="P51" i="1"/>
  <c r="L51" i="1"/>
  <c r="P50" i="1"/>
  <c r="L50" i="1"/>
  <c r="P49" i="1"/>
  <c r="L49" i="1"/>
  <c r="P48" i="1"/>
  <c r="L48" i="1"/>
  <c r="P47" i="1"/>
  <c r="L47" i="1"/>
  <c r="P46" i="1"/>
  <c r="L46" i="1"/>
  <c r="P45" i="1"/>
  <c r="L45" i="1"/>
  <c r="P44" i="1"/>
  <c r="L44" i="1"/>
  <c r="P43" i="1"/>
  <c r="L43" i="1"/>
  <c r="P42" i="1"/>
  <c r="L42" i="1"/>
  <c r="P41" i="1"/>
  <c r="L41" i="1"/>
  <c r="P40" i="1"/>
  <c r="L40" i="1"/>
  <c r="P39" i="1"/>
  <c r="L39" i="1"/>
  <c r="P38" i="1"/>
  <c r="L38" i="1"/>
  <c r="P37" i="1"/>
  <c r="L37" i="1"/>
  <c r="P36" i="1"/>
  <c r="L36" i="1"/>
  <c r="P35" i="1"/>
  <c r="L35" i="1"/>
  <c r="P34" i="1"/>
  <c r="L34" i="1"/>
  <c r="P33" i="1"/>
  <c r="L33" i="1"/>
  <c r="P32" i="1"/>
  <c r="L32" i="1"/>
  <c r="P31" i="1"/>
  <c r="L31" i="1"/>
  <c r="P30" i="1"/>
  <c r="L30" i="1"/>
  <c r="P29" i="1"/>
  <c r="L29" i="1"/>
  <c r="P28" i="1"/>
  <c r="L28" i="1"/>
  <c r="P27" i="1"/>
  <c r="L27" i="1"/>
  <c r="P26" i="1"/>
  <c r="L26" i="1"/>
  <c r="P25" i="1"/>
  <c r="L25" i="1"/>
  <c r="P24" i="1"/>
  <c r="L24" i="1"/>
  <c r="P23" i="1"/>
  <c r="L23" i="1"/>
  <c r="P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6" i="1"/>
  <c r="L6" i="1"/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P7" i="2"/>
  <c r="Q2" i="1" l="1"/>
  <c r="P18" i="2"/>
  <c r="P20" i="2"/>
  <c r="P11" i="2"/>
  <c r="P13" i="2"/>
  <c r="P14" i="2"/>
  <c r="P12" i="2"/>
  <c r="P21" i="2"/>
  <c r="P16" i="2"/>
  <c r="P17" i="2"/>
  <c r="P22" i="2"/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8" i="2"/>
  <c r="F8" i="2"/>
  <c r="K2" i="1" s="1"/>
  <c r="E8" i="2"/>
  <c r="H2" i="1" s="1"/>
  <c r="M7" i="2"/>
  <c r="N7" i="2"/>
  <c r="O7" i="2"/>
  <c r="O13" i="2" l="1"/>
  <c r="N18" i="2"/>
  <c r="M12" i="2"/>
  <c r="O14" i="2"/>
  <c r="M14" i="2"/>
  <c r="M11" i="2"/>
  <c r="M18" i="2"/>
  <c r="M22" i="2"/>
  <c r="O11" i="2"/>
  <c r="O16" i="2"/>
  <c r="O22" i="2"/>
  <c r="N14" i="2"/>
  <c r="N11" i="2"/>
  <c r="N22" i="2"/>
  <c r="O21" i="2"/>
  <c r="M16" i="2"/>
  <c r="N13" i="2"/>
  <c r="O12" i="2"/>
  <c r="M13" i="2"/>
  <c r="O18" i="2"/>
  <c r="M17" i="2"/>
  <c r="M21" i="2"/>
  <c r="N17" i="2"/>
  <c r="O17" i="2"/>
  <c r="N16" i="2"/>
  <c r="N20" i="2"/>
  <c r="N12" i="2"/>
  <c r="N2" i="1"/>
  <c r="N21" i="2"/>
  <c r="M20" i="2"/>
  <c r="O20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P213" i="1"/>
  <c r="J22" i="2" s="1"/>
  <c r="O213" i="1"/>
  <c r="J21" i="2" s="1"/>
  <c r="N213" i="1"/>
  <c r="J20" i="2" s="1"/>
  <c r="M213" i="1"/>
  <c r="J19" i="2" s="1"/>
  <c r="L213" i="1"/>
  <c r="J18" i="2" s="1"/>
  <c r="K213" i="1"/>
  <c r="J17" i="2" s="1"/>
  <c r="J213" i="1"/>
  <c r="J16" i="2" s="1"/>
  <c r="I213" i="1"/>
  <c r="J15" i="2" s="1"/>
  <c r="H213" i="1"/>
  <c r="J14" i="2" s="1"/>
  <c r="G213" i="1"/>
  <c r="J13" i="2" s="1"/>
  <c r="F213" i="1"/>
  <c r="J12" i="2" s="1"/>
  <c r="E213" i="1"/>
  <c r="J11" i="2" s="1"/>
  <c r="D213" i="1"/>
  <c r="J10" i="2" s="1"/>
  <c r="C213" i="1"/>
  <c r="J8" i="2" l="1"/>
  <c r="I8" i="2" s="1"/>
  <c r="I11" i="2"/>
  <c r="I13" i="2"/>
  <c r="I15" i="2"/>
  <c r="I17" i="2"/>
  <c r="I19" i="2"/>
  <c r="I21" i="2"/>
  <c r="I10" i="2"/>
  <c r="I12" i="2"/>
  <c r="I14" i="2"/>
  <c r="I16" i="2"/>
  <c r="I18" i="2"/>
  <c r="I20" i="2"/>
  <c r="I22" i="2"/>
  <c r="L7" i="2"/>
  <c r="K7" i="2"/>
  <c r="Q22" i="2" l="1"/>
  <c r="L1" i="2"/>
  <c r="H9" i="2" s="1"/>
  <c r="P9" i="2" s="1"/>
  <c r="R13" i="2"/>
  <c r="R2" i="1" l="1"/>
  <c r="F9" i="2"/>
  <c r="N9" i="2" s="1"/>
  <c r="G9" i="2"/>
  <c r="O9" i="2" s="1"/>
  <c r="E9" i="2"/>
  <c r="M9" i="2" s="1"/>
  <c r="L2" i="1"/>
  <c r="K13" i="2"/>
  <c r="L13" i="2"/>
  <c r="R18" i="2"/>
  <c r="R22" i="2"/>
  <c r="R21" i="2"/>
  <c r="R20" i="2"/>
  <c r="R14" i="2"/>
  <c r="R12" i="2"/>
  <c r="R11" i="2"/>
  <c r="I2" i="1" l="1"/>
  <c r="O2" i="1"/>
  <c r="R16" i="2"/>
  <c r="R17" i="2"/>
  <c r="L12" i="2"/>
  <c r="K16" i="2"/>
  <c r="L16" i="2"/>
  <c r="K11" i="2"/>
  <c r="K14" i="2"/>
  <c r="K12" i="2"/>
  <c r="K21" i="2"/>
  <c r="K20" i="2"/>
  <c r="L14" i="2"/>
  <c r="K17" i="2"/>
  <c r="L18" i="2"/>
  <c r="B2" i="1"/>
  <c r="K18" i="2"/>
  <c r="E2" i="1"/>
  <c r="L22" i="2"/>
  <c r="L17" i="2"/>
  <c r="L21" i="2"/>
  <c r="L20" i="2"/>
  <c r="K22" i="2"/>
  <c r="L11" i="2"/>
  <c r="Q13" i="2" l="1"/>
  <c r="Q14" i="2"/>
  <c r="Q18" i="2"/>
  <c r="Q12" i="2"/>
  <c r="C9" i="2"/>
  <c r="D9" i="2"/>
  <c r="Q17" i="2"/>
  <c r="Q20" i="2"/>
  <c r="Q11" i="2"/>
  <c r="Q16" i="2"/>
  <c r="Q21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<sst xmlns="http://schemas.openxmlformats.org/spreadsheetml/2006/main" count="73" uniqueCount="48">
  <si>
    <t>Total</t>
  </si>
  <si>
    <t>D2:</t>
  </si>
  <si>
    <t>D1:</t>
  </si>
  <si>
    <t>D3:</t>
  </si>
  <si>
    <t>D4:</t>
  </si>
  <si>
    <t>D5:</t>
  </si>
  <si>
    <t>D6:</t>
  </si>
  <si>
    <t>.</t>
  </si>
  <si>
    <t>캘리포니아 인구조사 2020 데이터가 포함된 개정판(9/29/2021).</t>
  </si>
  <si>
    <t>사용 설명서</t>
  </si>
  <si>
    <t>"Assignments" 탭의 엑셀 자료는 다음 두 가지 방법으로 사용하실 수 있습니다.</t>
  </si>
  <si>
    <t>1) 인구수 데이터를 확인하는 참고자료로 사용하고, 수작업으로 계산합니다.</t>
  </si>
  <si>
    <t>또는</t>
  </si>
  <si>
    <t>2) "Assignments" 탭에서 인구수를 할당할 구획의 숫자(1~6)를 입력한 후, "6-district balance" 탭에서 자동으로 업데이트되는 결과를 확인합니다.</t>
  </si>
  <si>
    <t>주의사항:</t>
  </si>
  <si>
    <t xml:space="preserve">실수로 데이터가 변경되거나 오류가 발생할 가능성을 최소화하기 위해 </t>
  </si>
  <si>
    <t>노란색</t>
  </si>
  <si>
    <t>으로 채워진 셀(칸)에만 데이터를 입력하실 수 있습니다.</t>
  </si>
  <si>
    <t>제출방법:</t>
  </si>
  <si>
    <t>모든 작업을 완료하셨을 시, 파일을 시청 이메일로 보내주십시오.</t>
  </si>
  <si>
    <t>참고 자료: 총 인구수 &amp; 구획별 예상 인구수의 편찻값</t>
  </si>
  <si>
    <t>시민 투표 연령 인구수</t>
  </si>
  <si>
    <t>2020년도 11월달 등록수</t>
  </si>
  <si>
    <t>2020년도 11월달 투표자</t>
  </si>
  <si>
    <t xml:space="preserve">인구 </t>
  </si>
  <si>
    <t>구획 (1-6)</t>
  </si>
  <si>
    <t>단위 구획</t>
  </si>
  <si>
    <t>총 인구수</t>
  </si>
  <si>
    <t>총합</t>
  </si>
  <si>
    <t>히스패닉</t>
  </si>
  <si>
    <t>비히스패닉계 백인</t>
  </si>
  <si>
    <t>비히스패닉계 흑인</t>
  </si>
  <si>
    <t>비히스패닉계 아시아인</t>
  </si>
  <si>
    <t>라티노</t>
  </si>
  <si>
    <t>아시아인</t>
  </si>
  <si>
    <t>그 외</t>
  </si>
  <si>
    <t>구획별 합계</t>
  </si>
  <si>
    <t>예상 인구수:</t>
  </si>
  <si>
    <t>수</t>
  </si>
  <si>
    <t>비율</t>
  </si>
  <si>
    <t>그룹</t>
  </si>
  <si>
    <t>카테고리</t>
  </si>
  <si>
    <t>비할당</t>
  </si>
  <si>
    <t>편찻값</t>
  </si>
  <si>
    <t>아시아계 미국인</t>
  </si>
  <si>
    <t>제출자의 의견:</t>
  </si>
  <si>
    <t>이 지도가 맞다고 생각하는 이유는...</t>
  </si>
  <si>
    <t>애너하임 2021 공공 참여 키트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</si>
</sst>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9"/>
      <color theme="1"/>
      <name val="Malgun Gothic"/>
      <family val="2"/>
    </font>
    <font>
      <sz val="10"/>
      <name val="Open Sans"/>
      <family val="2"/>
    </font>
    <font>
      <sz val="9"/>
      <color theme="1"/>
      <name val="Malgun Gothic"/>
      <family val="2"/>
    </font>
    <font>
      <sz val="8"/>
      <name val="Malgun Gothic"/>
      <family val="2"/>
    </font>
    <font>
      <sz val="8"/>
      <color theme="1"/>
      <name val="Malgun Gothic"/>
      <family val="2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sz val="10"/>
      <color theme="1"/>
      <name val="Garamond"/>
      <family val="1"/>
    </font>
    <font>
      <sz val="8"/>
      <color theme="1"/>
      <name val="Garamond"/>
      <family val="1"/>
    </font>
    <font>
      <sz val="10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/>
    <xf numFmtId="3" fontId="5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9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9" fontId="5" fillId="0" borderId="4" xfId="2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9" fontId="5" fillId="0" borderId="6" xfId="2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9" fontId="5" fillId="0" borderId="8" xfId="2" applyFont="1" applyBorder="1" applyAlignment="1">
      <alignment horizontal="center" vertical="center"/>
    </xf>
    <xf numFmtId="9" fontId="5" fillId="0" borderId="9" xfId="2" applyNumberFormat="1" applyFont="1" applyBorder="1" applyAlignment="1">
      <alignment horizontal="center" vertical="center"/>
    </xf>
    <xf numFmtId="9" fontId="5" fillId="0" borderId="3" xfId="2" applyNumberFormat="1" applyFont="1" applyBorder="1" applyAlignment="1">
      <alignment horizontal="center" vertical="center"/>
    </xf>
    <xf numFmtId="10" fontId="5" fillId="3" borderId="6" xfId="2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9" fontId="5" fillId="0" borderId="13" xfId="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1" quotePrefix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9" fontId="5" fillId="0" borderId="15" xfId="2" applyFont="1" applyBorder="1" applyAlignment="1">
      <alignment horizontal="center" vertical="center"/>
    </xf>
    <xf numFmtId="9" fontId="5" fillId="0" borderId="12" xfId="2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2" fillId="0" borderId="0" xfId="0" applyNumberFormat="1" applyFont="1"/>
    <xf numFmtId="3" fontId="12" fillId="0" borderId="15" xfId="0" applyNumberFormat="1" applyFont="1" applyBorder="1"/>
    <xf numFmtId="3" fontId="12" fillId="0" borderId="13" xfId="0" applyNumberFormat="1" applyFont="1" applyBorder="1"/>
    <xf numFmtId="3" fontId="12" fillId="0" borderId="12" xfId="0" applyNumberFormat="1" applyFont="1" applyBorder="1"/>
    <xf numFmtId="0" fontId="4" fillId="0" borderId="17" xfId="0" applyFont="1" applyBorder="1" applyAlignment="1">
      <alignment horizontal="center"/>
    </xf>
    <xf numFmtId="3" fontId="4" fillId="2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Border="1" applyAlignment="1">
      <alignment horizontal="center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0" borderId="22" xfId="1" quotePrefix="1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5" fillId="0" borderId="4" xfId="2" applyNumberFormat="1" applyFont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9" fontId="5" fillId="0" borderId="25" xfId="2" applyFont="1" applyBorder="1" applyAlignment="1">
      <alignment horizontal="center" vertical="center"/>
    </xf>
    <xf numFmtId="10" fontId="5" fillId="0" borderId="0" xfId="2" applyNumberFormat="1" applyFont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9" fontId="5" fillId="0" borderId="29" xfId="2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4" borderId="13" xfId="0" applyFont="1" applyFill="1" applyBorder="1" applyAlignment="1">
      <alignment horizontal="center" wrapText="1"/>
    </xf>
    <xf numFmtId="3" fontId="4" fillId="0" borderId="29" xfId="0" applyNumberFormat="1" applyFont="1" applyBorder="1" applyAlignment="1">
      <alignment horizontal="center" wrapText="1"/>
    </xf>
    <xf numFmtId="3" fontId="4" fillId="0" borderId="32" xfId="0" applyNumberFormat="1" applyFont="1" applyBorder="1" applyAlignment="1">
      <alignment horizontal="center" wrapText="1"/>
    </xf>
    <xf numFmtId="3" fontId="4" fillId="0" borderId="20" xfId="1" quotePrefix="1" applyNumberFormat="1" applyFont="1" applyBorder="1" applyAlignment="1">
      <alignment horizontal="center"/>
    </xf>
    <xf numFmtId="3" fontId="4" fillId="0" borderId="23" xfId="1" quotePrefix="1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/>
    <xf numFmtId="3" fontId="4" fillId="0" borderId="0" xfId="0" applyNumberFormat="1" applyFont="1"/>
    <xf numFmtId="3" fontId="5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9" fontId="5" fillId="0" borderId="33" xfId="2" applyFont="1" applyBorder="1" applyAlignment="1">
      <alignment horizontal="center" vertical="center"/>
    </xf>
    <xf numFmtId="9" fontId="5" fillId="0" borderId="34" xfId="2" applyFont="1" applyBorder="1" applyAlignment="1">
      <alignment horizontal="center" vertical="center"/>
    </xf>
    <xf numFmtId="9" fontId="5" fillId="0" borderId="36" xfId="2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13" fillId="0" borderId="0" xfId="0" applyFont="1"/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7" fillId="0" borderId="38" xfId="0" applyFont="1" applyBorder="1"/>
    <xf numFmtId="0" fontId="17" fillId="0" borderId="39" xfId="0" applyFont="1" applyBorder="1"/>
    <xf numFmtId="0" fontId="18" fillId="0" borderId="4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 wrapText="1"/>
    </xf>
    <xf numFmtId="0" fontId="20" fillId="0" borderId="43" xfId="0" quotePrefix="1" applyFont="1" applyBorder="1" applyAlignment="1">
      <alignment horizontal="center" vertical="center" wrapText="1"/>
    </xf>
    <xf numFmtId="0" fontId="20" fillId="0" borderId="42" xfId="0" quotePrefix="1" applyFont="1" applyBorder="1" applyAlignment="1">
      <alignment horizontal="center" vertical="center" wrapText="1"/>
    </xf>
    <xf numFmtId="0" fontId="20" fillId="0" borderId="44" xfId="0" quotePrefix="1" applyFont="1" applyBorder="1" applyAlignment="1">
      <alignment horizontal="center" vertical="center" wrapText="1"/>
    </xf>
    <xf numFmtId="3" fontId="20" fillId="0" borderId="44" xfId="0" applyNumberFormat="1" applyFont="1" applyBorder="1" applyAlignment="1">
      <alignment horizontal="center" vertical="center" wrapText="1"/>
    </xf>
    <xf numFmtId="0" fontId="20" fillId="0" borderId="37" xfId="0" quotePrefix="1" applyFont="1" applyBorder="1" applyAlignment="1">
      <alignment horizontal="center" vertical="center" wrapText="1"/>
    </xf>
    <xf numFmtId="3" fontId="20" fillId="0" borderId="38" xfId="0" applyNumberFormat="1" applyFont="1" applyBorder="1" applyAlignment="1">
      <alignment horizontal="center" vertical="center" wrapText="1"/>
    </xf>
    <xf numFmtId="3" fontId="20" fillId="0" borderId="39" xfId="0" applyNumberFormat="1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45" xfId="0" applyFont="1" applyBorder="1" applyAlignment="1">
      <alignment horizontal="center"/>
    </xf>
    <xf numFmtId="0" fontId="17" fillId="0" borderId="46" xfId="0" applyFont="1" applyBorder="1"/>
    <xf numFmtId="0" fontId="22" fillId="0" borderId="3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7" fillId="0" borderId="53" xfId="0" applyFont="1" applyBorder="1"/>
    <xf numFmtId="0" fontId="24" fillId="0" borderId="51" xfId="0" applyFont="1" applyBorder="1" applyAlignment="1">
      <alignment horizontal="center"/>
    </xf>
    <xf numFmtId="0" fontId="17" fillId="0" borderId="54" xfId="0" applyFont="1" applyBorder="1"/>
    <xf numFmtId="0" fontId="24" fillId="0" borderId="55" xfId="0" applyFont="1" applyBorder="1" applyAlignment="1">
      <alignment horizontal="center"/>
    </xf>
    <xf numFmtId="0" fontId="24" fillId="0" borderId="5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/>
    </xf>
    <xf numFmtId="0" fontId="25" fillId="5" borderId="0" xfId="0" applyFont="1" applyFill="1" applyAlignment="1">
      <alignment horizontal="left" vertical="top" wrapText="1"/>
    </xf>
    <xf numFmtId="0" fontId="17" fillId="0" borderId="0" xfId="0" applyFont="1"/>
    <xf numFmtId="0" fontId="0" fillId="0" borderId="0" xfId="0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R21" sqref="R21"/>
    </sheetView>
  </sheetViews>
  <sheetFormatPr defaultColWidth="9.140625" defaultRowHeight="15.75" x14ac:dyDescent="0.25"/>
  <cols>
    <col min="1" max="5" width="9.140625" style="1"/>
    <col min="6" max="6" width="11.7109375" style="1" customWidth="1"/>
    <col min="7" max="16384" width="9.140625" style="1"/>
  </cols>
  <sheetData>
    <row r="1" spans="1:16" x14ac:dyDescent="0.25">
      <c r="A1" s="88" t="s">
        <v>9</v>
      </c>
    </row>
    <row r="2" spans="1:16" x14ac:dyDescent="0.25">
      <c r="B2" s="86" t="s">
        <v>8</v>
      </c>
    </row>
    <row r="4" spans="1:16" x14ac:dyDescent="0.25">
      <c r="A4" s="89" t="s">
        <v>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x14ac:dyDescent="0.25">
      <c r="A6" s="89" t="s">
        <v>11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x14ac:dyDescent="0.25">
      <c r="A8" s="89" t="s">
        <v>12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x14ac:dyDescent="0.25">
      <c r="A10" s="89" t="s">
        <v>13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x14ac:dyDescent="0.25">
      <c r="A14" s="88" t="s">
        <v>14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x14ac:dyDescent="0.25">
      <c r="A15" s="89"/>
      <c r="B15" s="90" t="s">
        <v>15</v>
      </c>
      <c r="C15" s="89"/>
      <c r="D15" s="89"/>
      <c r="E15" s="89"/>
      <c r="F15" s="89"/>
      <c r="G15" s="91"/>
      <c r="H15" s="89"/>
      <c r="I15" s="89"/>
      <c r="J15" s="92" t="s">
        <v>16</v>
      </c>
      <c r="K15" s="89" t="s">
        <v>17</v>
      </c>
      <c r="L15" s="89"/>
      <c r="M15" s="89"/>
      <c r="N15" s="89"/>
      <c r="O15" s="89"/>
      <c r="P15" s="89"/>
    </row>
    <row r="16" spans="1:16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x14ac:dyDescent="0.25">
      <c r="A17" s="88" t="s">
        <v>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x14ac:dyDescent="0.25">
      <c r="A18" s="89"/>
      <c r="B18" s="89" t="s">
        <v>19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13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5" sqref="A5:P5"/>
    </sheetView>
  </sheetViews>
  <sheetFormatPr defaultColWidth="6.85546875" defaultRowHeight="12" x14ac:dyDescent="0.2"/>
  <cols>
    <col min="1" max="1" width="7.7109375" style="28" customWidth="1"/>
    <col min="2" max="2" width="4.85546875" style="28" bestFit="1" customWidth="1"/>
    <col min="3" max="5" width="6.28515625" style="28" customWidth="1"/>
    <col min="6" max="6" width="8" style="28" customWidth="1"/>
    <col min="7" max="7" width="8" style="31" customWidth="1"/>
    <col min="8" max="8" width="7.140625" style="28" customWidth="1"/>
    <col min="9" max="10" width="6.28515625" style="28" customWidth="1"/>
    <col min="11" max="11" width="5.140625" style="28" customWidth="1"/>
    <col min="12" max="15" width="6.28515625" style="28" customWidth="1"/>
    <col min="16" max="16" width="5.42578125" style="28" customWidth="1"/>
    <col min="17" max="17" width="6.28515625" style="31" customWidth="1"/>
    <col min="18" max="25" width="6.28515625" style="28" customWidth="1"/>
    <col min="26" max="26" width="6.85546875" style="3"/>
    <col min="27" max="27" width="3.42578125" style="3" bestFit="1" customWidth="1"/>
    <col min="28" max="29" width="6.5703125" style="3" customWidth="1"/>
    <col min="30" max="30" width="3.5703125" style="3" customWidth="1"/>
    <col min="31" max="32" width="6.5703125" style="3" customWidth="1"/>
    <col min="33" max="33" width="3.5703125" style="3" customWidth="1"/>
    <col min="34" max="35" width="6.5703125" style="3" customWidth="1"/>
    <col min="36" max="36" width="3.5703125" style="3" customWidth="1"/>
    <col min="37" max="38" width="6.5703125" style="3" customWidth="1"/>
    <col min="39" max="16384" width="6.85546875" style="3"/>
  </cols>
  <sheetData>
    <row r="1" spans="1:25" ht="12.75" customHeight="1" x14ac:dyDescent="0.3">
      <c r="A1" s="93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  <c r="W1" s="3"/>
      <c r="X1" s="3"/>
      <c r="Y1" s="3"/>
    </row>
    <row r="2" spans="1:25" ht="12.75" thickBot="1" x14ac:dyDescent="0.25">
      <c r="A2" s="68" t="s">
        <v>2</v>
      </c>
      <c r="B2" s="69">
        <f>'6-district balance'!$C$8</f>
        <v>0</v>
      </c>
      <c r="C2" s="69">
        <f>'6-district balance'!$C$9</f>
        <v>-57959.5</v>
      </c>
      <c r="D2" s="68" t="s">
        <v>1</v>
      </c>
      <c r="E2" s="69">
        <f>'6-district balance'!$D$8</f>
        <v>0</v>
      </c>
      <c r="F2" s="69">
        <f>'6-district balance'!$D$9</f>
        <v>-57959.5</v>
      </c>
      <c r="G2" s="68" t="s">
        <v>3</v>
      </c>
      <c r="H2" s="69">
        <f>'6-district balance'!$E$8</f>
        <v>0</v>
      </c>
      <c r="I2" s="69">
        <f>'6-district balance'!$E$9</f>
        <v>-57959.5</v>
      </c>
      <c r="J2" s="68" t="s">
        <v>4</v>
      </c>
      <c r="K2" s="69">
        <f>'6-district balance'!$F$8</f>
        <v>0</v>
      </c>
      <c r="L2" s="70">
        <f>'6-district balance'!$F$9</f>
        <v>-57959.5</v>
      </c>
      <c r="M2" s="68" t="s">
        <v>5</v>
      </c>
      <c r="N2" s="69">
        <f>'6-district balance'!$G$8</f>
        <v>0</v>
      </c>
      <c r="O2" s="70">
        <f>'6-district balance'!$G$9</f>
        <v>-57959.5</v>
      </c>
      <c r="P2" s="68" t="s">
        <v>6</v>
      </c>
      <c r="Q2" s="69">
        <f>'6-district balance'!$H$8</f>
        <v>0</v>
      </c>
      <c r="R2" s="70">
        <f>'6-district balance'!$H$9</f>
        <v>-57959.5</v>
      </c>
      <c r="U2" s="30"/>
      <c r="W2" s="3"/>
      <c r="X2" s="3"/>
      <c r="Y2" s="3"/>
    </row>
    <row r="3" spans="1:25" x14ac:dyDescent="0.2">
      <c r="G3" s="52"/>
      <c r="Q3" s="52"/>
    </row>
    <row r="4" spans="1:25" ht="13.5" customHeight="1" x14ac:dyDescent="0.3">
      <c r="A4" s="46"/>
      <c r="B4" s="98" t="s">
        <v>24</v>
      </c>
      <c r="C4" s="76"/>
      <c r="D4" s="96" t="s">
        <v>21</v>
      </c>
      <c r="E4" s="94"/>
      <c r="F4" s="94"/>
      <c r="G4" s="94"/>
      <c r="H4" s="94"/>
      <c r="I4" s="97" t="s">
        <v>22</v>
      </c>
      <c r="J4" s="94"/>
      <c r="K4" s="94"/>
      <c r="L4" s="94"/>
      <c r="M4" s="96" t="s">
        <v>23</v>
      </c>
      <c r="N4" s="94"/>
      <c r="O4" s="94"/>
      <c r="P4" s="95"/>
      <c r="Q4" s="3"/>
      <c r="R4" s="3"/>
      <c r="S4" s="3"/>
      <c r="T4" s="3"/>
      <c r="U4" s="3"/>
      <c r="V4" s="3"/>
      <c r="W4" s="3"/>
      <c r="X4" s="3"/>
      <c r="Y4" s="3"/>
    </row>
    <row r="5" spans="1:25" s="2" customFormat="1" ht="45" x14ac:dyDescent="0.2">
      <c r="A5" s="99" t="s">
        <v>25</v>
      </c>
      <c r="B5" s="100" t="s">
        <v>26</v>
      </c>
      <c r="C5" s="99" t="s">
        <v>27</v>
      </c>
      <c r="D5" s="101" t="s">
        <v>28</v>
      </c>
      <c r="E5" s="102" t="s">
        <v>29</v>
      </c>
      <c r="F5" s="103" t="s">
        <v>30</v>
      </c>
      <c r="G5" s="103" t="s">
        <v>31</v>
      </c>
      <c r="H5" s="103" t="s">
        <v>32</v>
      </c>
      <c r="I5" s="104" t="s">
        <v>28</v>
      </c>
      <c r="J5" s="105" t="s">
        <v>33</v>
      </c>
      <c r="K5" s="105" t="s">
        <v>34</v>
      </c>
      <c r="L5" s="106" t="s">
        <v>35</v>
      </c>
      <c r="M5" s="104" t="s">
        <v>28</v>
      </c>
      <c r="N5" s="105" t="s">
        <v>33</v>
      </c>
      <c r="O5" s="105" t="s">
        <v>34</v>
      </c>
      <c r="P5" s="106" t="s">
        <v>35</v>
      </c>
    </row>
    <row r="6" spans="1:25" x14ac:dyDescent="0.2">
      <c r="A6" s="47"/>
      <c r="B6" s="29">
        <v>1</v>
      </c>
      <c r="C6" s="50">
        <v>633</v>
      </c>
      <c r="D6" s="50">
        <v>163.86689999999999</v>
      </c>
      <c r="E6" s="29">
        <v>37.845700000000001</v>
      </c>
      <c r="F6" s="29">
        <v>84.999099999999999</v>
      </c>
      <c r="G6" s="29">
        <v>3.8797700000000002</v>
      </c>
      <c r="H6" s="29">
        <v>33.642299999999999</v>
      </c>
      <c r="I6" s="50">
        <v>221.6557</v>
      </c>
      <c r="J6" s="29">
        <v>80.316900000000004</v>
      </c>
      <c r="K6" s="30">
        <v>34.8249</v>
      </c>
      <c r="L6" s="48">
        <f>I6-J6-K6</f>
        <v>106.51389999999999</v>
      </c>
      <c r="M6" s="51">
        <v>168.3203</v>
      </c>
      <c r="N6" s="30">
        <v>58.512099999999997</v>
      </c>
      <c r="O6" s="30">
        <v>27.765799999999999</v>
      </c>
      <c r="P6" s="48">
        <f>M6-N6-O6</f>
        <v>82.042400000000001</v>
      </c>
      <c r="Q6" s="3"/>
      <c r="R6" s="3"/>
      <c r="S6" s="3"/>
      <c r="T6" s="3"/>
      <c r="U6" s="3"/>
      <c r="V6" s="3"/>
      <c r="W6" s="3"/>
      <c r="X6" s="3"/>
      <c r="Y6" s="3"/>
    </row>
    <row r="7" spans="1:25" x14ac:dyDescent="0.2">
      <c r="A7" s="49"/>
      <c r="B7" s="29">
        <v>2</v>
      </c>
      <c r="C7" s="50">
        <v>2497</v>
      </c>
      <c r="D7" s="50">
        <v>1604.7784999999999</v>
      </c>
      <c r="E7" s="29">
        <v>360.84359999999998</v>
      </c>
      <c r="F7" s="29">
        <v>895.81799999999998</v>
      </c>
      <c r="G7" s="29">
        <v>53.182699999999997</v>
      </c>
      <c r="H7" s="29">
        <v>294.93389999999999</v>
      </c>
      <c r="I7" s="50">
        <v>1205.6343999999999</v>
      </c>
      <c r="J7" s="29">
        <v>323.13139999999999</v>
      </c>
      <c r="K7" s="30">
        <v>151.673</v>
      </c>
      <c r="L7" s="48">
        <f t="shared" ref="L7:L70" si="0">I7-J7-K7</f>
        <v>730.82999999999993</v>
      </c>
      <c r="M7" s="51">
        <v>991.17370000000005</v>
      </c>
      <c r="N7" s="30">
        <v>250.35759999999999</v>
      </c>
      <c r="O7" s="30">
        <v>124.7752</v>
      </c>
      <c r="P7" s="48">
        <f t="shared" ref="P7:P70" si="1">M7-N7-O7</f>
        <v>616.04089999999997</v>
      </c>
      <c r="Q7" s="3"/>
      <c r="R7" s="3"/>
      <c r="S7" s="3"/>
      <c r="T7" s="3"/>
      <c r="U7" s="3"/>
      <c r="V7" s="3"/>
      <c r="W7" s="3"/>
      <c r="X7" s="3"/>
      <c r="Y7" s="3"/>
    </row>
    <row r="8" spans="1:25" x14ac:dyDescent="0.2">
      <c r="A8" s="49"/>
      <c r="B8" s="29">
        <v>3</v>
      </c>
      <c r="C8" s="50">
        <v>1433</v>
      </c>
      <c r="D8" s="50">
        <v>817.20609999999999</v>
      </c>
      <c r="E8" s="29">
        <v>236.94450000000001</v>
      </c>
      <c r="F8" s="29">
        <v>223.24760000000001</v>
      </c>
      <c r="G8" s="29">
        <v>91.301199999999994</v>
      </c>
      <c r="H8" s="29">
        <v>250.7106</v>
      </c>
      <c r="I8" s="50">
        <v>530.68560000000002</v>
      </c>
      <c r="J8" s="29">
        <v>215.32589999999999</v>
      </c>
      <c r="K8" s="30">
        <v>82.093199999999996</v>
      </c>
      <c r="L8" s="48">
        <f t="shared" si="0"/>
        <v>233.26650000000004</v>
      </c>
      <c r="M8" s="51">
        <v>395.77420000000001</v>
      </c>
      <c r="N8" s="30">
        <v>150.59</v>
      </c>
      <c r="O8" s="30">
        <v>68.131200000000007</v>
      </c>
      <c r="P8" s="48">
        <f t="shared" si="1"/>
        <v>177.053</v>
      </c>
      <c r="Q8" s="3"/>
      <c r="R8" s="3"/>
      <c r="S8" s="3"/>
      <c r="T8" s="3"/>
      <c r="U8" s="3"/>
      <c r="V8" s="3"/>
      <c r="W8" s="3"/>
      <c r="X8" s="3"/>
      <c r="Y8" s="3"/>
    </row>
    <row r="9" spans="1:25" x14ac:dyDescent="0.2">
      <c r="A9" s="49"/>
      <c r="B9" s="29">
        <v>4</v>
      </c>
      <c r="C9" s="50">
        <v>2075</v>
      </c>
      <c r="D9" s="50">
        <v>1402.8471999999999</v>
      </c>
      <c r="E9" s="29">
        <v>548.81939999999997</v>
      </c>
      <c r="F9" s="29">
        <v>523.05499999999995</v>
      </c>
      <c r="G9" s="29">
        <v>10.666700000000001</v>
      </c>
      <c r="H9" s="29">
        <v>275.30610000000001</v>
      </c>
      <c r="I9" s="50">
        <v>704</v>
      </c>
      <c r="J9" s="29">
        <v>255.0941</v>
      </c>
      <c r="K9" s="30">
        <v>110.60720000000001</v>
      </c>
      <c r="L9" s="48">
        <f t="shared" si="0"/>
        <v>338.29869999999994</v>
      </c>
      <c r="M9" s="51">
        <v>534.60159999999996</v>
      </c>
      <c r="N9" s="30">
        <v>185.84010000000001</v>
      </c>
      <c r="O9" s="30">
        <v>88.186800000000005</v>
      </c>
      <c r="P9" s="48">
        <f t="shared" si="1"/>
        <v>260.57469999999995</v>
      </c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47"/>
      <c r="B10" s="29">
        <v>5</v>
      </c>
      <c r="C10" s="50">
        <v>1122</v>
      </c>
      <c r="D10" s="50">
        <v>160.0001</v>
      </c>
      <c r="E10" s="29">
        <v>75</v>
      </c>
      <c r="F10" s="29">
        <v>35</v>
      </c>
      <c r="G10" s="29">
        <v>0</v>
      </c>
      <c r="H10" s="29">
        <v>50</v>
      </c>
      <c r="I10" s="50">
        <v>305</v>
      </c>
      <c r="J10" s="29">
        <v>123.98950000000001</v>
      </c>
      <c r="K10" s="30">
        <v>47.073399999999999</v>
      </c>
      <c r="L10" s="48">
        <f t="shared" si="0"/>
        <v>133.93709999999999</v>
      </c>
      <c r="M10" s="51">
        <v>227.3733</v>
      </c>
      <c r="N10" s="30">
        <v>86.686099999999996</v>
      </c>
      <c r="O10" s="30">
        <v>39.079799999999999</v>
      </c>
      <c r="P10" s="48">
        <f t="shared" si="1"/>
        <v>101.60740000000001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49"/>
      <c r="B11" s="29">
        <v>6</v>
      </c>
      <c r="C11" s="50">
        <v>1465</v>
      </c>
      <c r="D11" s="50">
        <v>675</v>
      </c>
      <c r="E11" s="29">
        <v>215</v>
      </c>
      <c r="F11" s="29">
        <v>300</v>
      </c>
      <c r="G11" s="29">
        <v>15</v>
      </c>
      <c r="H11" s="29">
        <v>145</v>
      </c>
      <c r="I11" s="50">
        <v>595</v>
      </c>
      <c r="J11" s="29">
        <v>195.03559999999999</v>
      </c>
      <c r="K11" s="30">
        <v>94.691199999999995</v>
      </c>
      <c r="L11" s="48">
        <f t="shared" si="0"/>
        <v>305.27320000000003</v>
      </c>
      <c r="M11" s="51">
        <v>465.44729999999998</v>
      </c>
      <c r="N11" s="30">
        <v>146.51230000000001</v>
      </c>
      <c r="O11" s="30">
        <v>75.376099999999994</v>
      </c>
      <c r="P11" s="48">
        <f t="shared" si="1"/>
        <v>243.55889999999994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">
      <c r="A12" s="49"/>
      <c r="B12" s="29">
        <v>7</v>
      </c>
      <c r="C12" s="50">
        <v>1276</v>
      </c>
      <c r="D12" s="50">
        <v>922.92399999999998</v>
      </c>
      <c r="E12" s="29">
        <v>281.19720000000001</v>
      </c>
      <c r="F12" s="29">
        <v>224.72839999999999</v>
      </c>
      <c r="G12" s="29">
        <v>39.598500000000001</v>
      </c>
      <c r="H12" s="29">
        <v>377.39980000000003</v>
      </c>
      <c r="I12" s="50">
        <v>957.45719999999994</v>
      </c>
      <c r="J12" s="29">
        <v>292.16820000000001</v>
      </c>
      <c r="K12" s="30">
        <v>156.42339999999999</v>
      </c>
      <c r="L12" s="48">
        <f t="shared" si="0"/>
        <v>508.86559999999997</v>
      </c>
      <c r="M12" s="51">
        <v>776.56659999999999</v>
      </c>
      <c r="N12" s="30">
        <v>226.22669999999999</v>
      </c>
      <c r="O12" s="30">
        <v>126.7724</v>
      </c>
      <c r="P12" s="48">
        <f t="shared" si="1"/>
        <v>423.56749999999994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">
      <c r="A13" s="49"/>
      <c r="B13" s="29">
        <v>8</v>
      </c>
      <c r="C13" s="50">
        <v>2223</v>
      </c>
      <c r="D13" s="50">
        <v>1159.9996000000001</v>
      </c>
      <c r="E13" s="29">
        <v>704.99980000000005</v>
      </c>
      <c r="F13" s="29">
        <v>260</v>
      </c>
      <c r="G13" s="29">
        <v>50</v>
      </c>
      <c r="H13" s="29">
        <v>144.9999</v>
      </c>
      <c r="I13" s="50">
        <v>839.99969999999996</v>
      </c>
      <c r="J13" s="29">
        <v>323.78730000000002</v>
      </c>
      <c r="K13" s="30">
        <v>148.80869999999999</v>
      </c>
      <c r="L13" s="48">
        <f t="shared" si="0"/>
        <v>367.4036999999999</v>
      </c>
      <c r="M13" s="51">
        <v>614.22090000000003</v>
      </c>
      <c r="N13" s="30">
        <v>222.18680000000001</v>
      </c>
      <c r="O13" s="30">
        <v>119.047</v>
      </c>
      <c r="P13" s="48">
        <f t="shared" si="1"/>
        <v>272.98710000000005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">
      <c r="A14" s="47"/>
      <c r="B14" s="29">
        <v>9</v>
      </c>
      <c r="C14" s="50">
        <v>2276</v>
      </c>
      <c r="D14" s="50">
        <v>1553.9999</v>
      </c>
      <c r="E14" s="29">
        <v>300</v>
      </c>
      <c r="F14" s="29">
        <v>564.99980000000005</v>
      </c>
      <c r="G14" s="29">
        <v>155</v>
      </c>
      <c r="H14" s="29">
        <v>385.00009999999997</v>
      </c>
      <c r="I14" s="50">
        <v>1154</v>
      </c>
      <c r="J14" s="29">
        <v>395.06630000000001</v>
      </c>
      <c r="K14" s="30">
        <v>182.66550000000001</v>
      </c>
      <c r="L14" s="48">
        <f t="shared" si="0"/>
        <v>576.26819999999998</v>
      </c>
      <c r="M14" s="51">
        <v>891.61</v>
      </c>
      <c r="N14" s="30">
        <v>292.78070000000002</v>
      </c>
      <c r="O14" s="30">
        <v>145.50290000000001</v>
      </c>
      <c r="P14" s="48">
        <f t="shared" si="1"/>
        <v>453.32639999999998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">
      <c r="A15" s="49"/>
      <c r="B15" s="29">
        <v>10</v>
      </c>
      <c r="C15" s="50">
        <v>1710</v>
      </c>
      <c r="D15" s="50">
        <v>884.99980000000005</v>
      </c>
      <c r="E15" s="29">
        <v>355</v>
      </c>
      <c r="F15" s="29">
        <v>119.9999</v>
      </c>
      <c r="G15" s="29">
        <v>0</v>
      </c>
      <c r="H15" s="29">
        <v>409.99990000000003</v>
      </c>
      <c r="I15" s="50">
        <v>709.99980000000005</v>
      </c>
      <c r="J15" s="29">
        <v>277.57380000000001</v>
      </c>
      <c r="K15" s="30">
        <v>121.5582</v>
      </c>
      <c r="L15" s="48">
        <f t="shared" si="0"/>
        <v>310.86780000000005</v>
      </c>
      <c r="M15" s="51">
        <v>521.803</v>
      </c>
      <c r="N15" s="30">
        <v>191.4469</v>
      </c>
      <c r="O15" s="30">
        <v>98.108500000000006</v>
      </c>
      <c r="P15" s="48">
        <f t="shared" si="1"/>
        <v>232.24759999999998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">
      <c r="A16" s="49"/>
      <c r="B16" s="29">
        <v>11</v>
      </c>
      <c r="C16" s="50">
        <v>919</v>
      </c>
      <c r="D16" s="50">
        <v>615.51260000000002</v>
      </c>
      <c r="E16" s="29">
        <v>185.4975</v>
      </c>
      <c r="F16" s="29">
        <v>106.1379</v>
      </c>
      <c r="G16" s="29">
        <v>71.968100000000007</v>
      </c>
      <c r="H16" s="29">
        <v>250.9091</v>
      </c>
      <c r="I16" s="50">
        <v>272</v>
      </c>
      <c r="J16" s="29">
        <v>104.8454</v>
      </c>
      <c r="K16" s="30">
        <v>48.185699999999997</v>
      </c>
      <c r="L16" s="48">
        <f t="shared" si="0"/>
        <v>118.96890000000002</v>
      </c>
      <c r="M16" s="51">
        <v>198.89070000000001</v>
      </c>
      <c r="N16" s="30">
        <v>71.946200000000005</v>
      </c>
      <c r="O16" s="30">
        <v>38.5486</v>
      </c>
      <c r="P16" s="48">
        <f t="shared" si="1"/>
        <v>88.395900000000012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">
      <c r="A17" s="49"/>
      <c r="B17" s="29">
        <v>12</v>
      </c>
      <c r="C17" s="50">
        <v>936</v>
      </c>
      <c r="D17" s="50">
        <v>457.024</v>
      </c>
      <c r="E17" s="29">
        <v>287.61099999999999</v>
      </c>
      <c r="F17" s="29">
        <v>77.257900000000006</v>
      </c>
      <c r="G17" s="29">
        <v>14.1305</v>
      </c>
      <c r="H17" s="29">
        <v>74.596000000000004</v>
      </c>
      <c r="I17" s="50">
        <v>490.85590000000002</v>
      </c>
      <c r="J17" s="29">
        <v>247.15770000000001</v>
      </c>
      <c r="K17" s="30">
        <v>67.921800000000005</v>
      </c>
      <c r="L17" s="48">
        <f t="shared" si="0"/>
        <v>175.77640000000002</v>
      </c>
      <c r="M17" s="51">
        <v>364.84100000000001</v>
      </c>
      <c r="N17" s="30">
        <v>177.2996</v>
      </c>
      <c r="O17" s="30">
        <v>50.567500000000003</v>
      </c>
      <c r="P17" s="48">
        <f t="shared" si="1"/>
        <v>136.97390000000001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">
      <c r="A18" s="49"/>
      <c r="B18" s="29">
        <v>13</v>
      </c>
      <c r="C18" s="50">
        <v>1279</v>
      </c>
      <c r="D18" s="50">
        <v>889.00009999999997</v>
      </c>
      <c r="E18" s="29">
        <v>235</v>
      </c>
      <c r="F18" s="29">
        <v>430</v>
      </c>
      <c r="G18" s="29">
        <v>65.000100000000003</v>
      </c>
      <c r="H18" s="29">
        <v>154.9999</v>
      </c>
      <c r="I18" s="50">
        <v>644</v>
      </c>
      <c r="J18" s="29">
        <v>250.26949999999999</v>
      </c>
      <c r="K18" s="30">
        <v>97.437600000000003</v>
      </c>
      <c r="L18" s="48">
        <f t="shared" si="0"/>
        <v>296.29290000000003</v>
      </c>
      <c r="M18" s="51">
        <v>482.66449999999998</v>
      </c>
      <c r="N18" s="30">
        <v>175.49289999999999</v>
      </c>
      <c r="O18" s="30">
        <v>80.427599999999998</v>
      </c>
      <c r="P18" s="48">
        <f t="shared" si="1"/>
        <v>226.74400000000003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">
      <c r="A19" s="49"/>
      <c r="B19" s="29">
        <v>14</v>
      </c>
      <c r="C19" s="50">
        <v>1335</v>
      </c>
      <c r="D19" s="50">
        <v>751.55629999999996</v>
      </c>
      <c r="E19" s="29">
        <v>227.381</v>
      </c>
      <c r="F19" s="29">
        <v>268.10469999999998</v>
      </c>
      <c r="G19" s="29">
        <v>15.2186</v>
      </c>
      <c r="H19" s="29">
        <v>240.85230000000001</v>
      </c>
      <c r="I19" s="50">
        <v>888.72040000000004</v>
      </c>
      <c r="J19" s="29">
        <v>285.59730000000002</v>
      </c>
      <c r="K19" s="30">
        <v>191.00290000000001</v>
      </c>
      <c r="L19" s="48">
        <f t="shared" si="0"/>
        <v>412.12020000000001</v>
      </c>
      <c r="M19" s="51">
        <v>713.82740000000001</v>
      </c>
      <c r="N19" s="30">
        <v>227.71960000000001</v>
      </c>
      <c r="O19" s="30">
        <v>152.55430000000001</v>
      </c>
      <c r="P19" s="48">
        <f t="shared" si="1"/>
        <v>333.55349999999999</v>
      </c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">
      <c r="A20" s="49"/>
      <c r="B20" s="29">
        <v>15</v>
      </c>
      <c r="C20" s="50">
        <v>2764</v>
      </c>
      <c r="D20" s="50">
        <v>2089.9996999999998</v>
      </c>
      <c r="E20" s="29">
        <v>190.0001</v>
      </c>
      <c r="F20" s="29">
        <v>964.99980000000005</v>
      </c>
      <c r="G20" s="29">
        <v>35</v>
      </c>
      <c r="H20" s="29">
        <v>899.99980000000005</v>
      </c>
      <c r="I20" s="50">
        <v>1278.9997000000001</v>
      </c>
      <c r="J20" s="29">
        <v>263.72149999999999</v>
      </c>
      <c r="K20" s="30">
        <v>335.97640000000001</v>
      </c>
      <c r="L20" s="48">
        <f t="shared" si="0"/>
        <v>679.30180000000007</v>
      </c>
      <c r="M20" s="51">
        <v>1007.6508</v>
      </c>
      <c r="N20" s="30">
        <v>200.30779999999999</v>
      </c>
      <c r="O20" s="30">
        <v>260.03050000000002</v>
      </c>
      <c r="P20" s="48">
        <f t="shared" si="1"/>
        <v>547.3125</v>
      </c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">
      <c r="A21" s="49"/>
      <c r="B21" s="29">
        <v>16</v>
      </c>
      <c r="C21" s="50">
        <v>1672</v>
      </c>
      <c r="D21" s="50">
        <v>800</v>
      </c>
      <c r="E21" s="29">
        <v>345</v>
      </c>
      <c r="F21" s="29">
        <v>240</v>
      </c>
      <c r="G21" s="29">
        <v>35</v>
      </c>
      <c r="H21" s="29">
        <v>165</v>
      </c>
      <c r="I21" s="50">
        <v>869.99990000000003</v>
      </c>
      <c r="J21" s="29">
        <v>306.762</v>
      </c>
      <c r="K21" s="30">
        <v>126.3145</v>
      </c>
      <c r="L21" s="48">
        <f t="shared" si="0"/>
        <v>436.92340000000007</v>
      </c>
      <c r="M21" s="51">
        <v>659.03390000000002</v>
      </c>
      <c r="N21" s="30">
        <v>216.58250000000001</v>
      </c>
      <c r="O21" s="30">
        <v>102.9769</v>
      </c>
      <c r="P21" s="48">
        <f t="shared" si="1"/>
        <v>339.47450000000003</v>
      </c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">
      <c r="A22" s="49"/>
      <c r="B22" s="29">
        <v>17</v>
      </c>
      <c r="C22" s="50">
        <v>882</v>
      </c>
      <c r="D22" s="50">
        <v>776.16859999999997</v>
      </c>
      <c r="E22" s="29">
        <v>287.19799999999998</v>
      </c>
      <c r="F22" s="29">
        <v>107.9088</v>
      </c>
      <c r="G22" s="29">
        <v>56.25</v>
      </c>
      <c r="H22" s="29">
        <v>324.81200000000001</v>
      </c>
      <c r="I22" s="50">
        <v>393</v>
      </c>
      <c r="J22" s="29">
        <v>196.9486</v>
      </c>
      <c r="K22" s="30">
        <v>54.732900000000001</v>
      </c>
      <c r="L22" s="48">
        <f t="shared" si="0"/>
        <v>141.3185</v>
      </c>
      <c r="M22" s="51">
        <v>294.3014</v>
      </c>
      <c r="N22" s="30">
        <v>142.6644</v>
      </c>
      <c r="O22" s="30">
        <v>40.825299999999999</v>
      </c>
      <c r="P22" s="48">
        <f t="shared" si="1"/>
        <v>110.8117</v>
      </c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">
      <c r="A23" s="49"/>
      <c r="B23" s="29">
        <v>18</v>
      </c>
      <c r="C23" s="50">
        <v>1352</v>
      </c>
      <c r="D23" s="50">
        <v>809.00019999999995</v>
      </c>
      <c r="E23" s="29">
        <v>305.00009999999997</v>
      </c>
      <c r="F23" s="29">
        <v>115</v>
      </c>
      <c r="G23" s="29">
        <v>325.00009999999997</v>
      </c>
      <c r="H23" s="29">
        <v>64</v>
      </c>
      <c r="I23" s="50">
        <v>586.00009999999997</v>
      </c>
      <c r="J23" s="29">
        <v>181.0472</v>
      </c>
      <c r="K23" s="30">
        <v>102.9405</v>
      </c>
      <c r="L23" s="48">
        <f t="shared" si="0"/>
        <v>302.01240000000001</v>
      </c>
      <c r="M23" s="51">
        <v>457.42450000000002</v>
      </c>
      <c r="N23" s="30">
        <v>143.7963</v>
      </c>
      <c r="O23" s="30">
        <v>78.507199999999997</v>
      </c>
      <c r="P23" s="48">
        <f t="shared" si="1"/>
        <v>235.12099999999998</v>
      </c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">
      <c r="A24" s="49"/>
      <c r="B24" s="29">
        <v>19</v>
      </c>
      <c r="C24" s="50">
        <v>2597</v>
      </c>
      <c r="D24" s="50">
        <v>935.00009999999997</v>
      </c>
      <c r="E24" s="29">
        <v>460.00009999999997</v>
      </c>
      <c r="F24" s="29">
        <v>275</v>
      </c>
      <c r="G24" s="29">
        <v>100</v>
      </c>
      <c r="H24" s="29">
        <v>45</v>
      </c>
      <c r="I24" s="50">
        <v>731</v>
      </c>
      <c r="J24" s="29">
        <v>288.60180000000003</v>
      </c>
      <c r="K24" s="30">
        <v>96.988100000000003</v>
      </c>
      <c r="L24" s="48">
        <f t="shared" si="0"/>
        <v>345.41009999999994</v>
      </c>
      <c r="M24" s="51">
        <v>541.01679999999999</v>
      </c>
      <c r="N24" s="30">
        <v>201.2184</v>
      </c>
      <c r="O24" s="30">
        <v>75.259900000000002</v>
      </c>
      <c r="P24" s="48">
        <f t="shared" si="1"/>
        <v>264.5385</v>
      </c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">
      <c r="A25" s="49"/>
      <c r="B25" s="29">
        <v>20</v>
      </c>
      <c r="C25" s="50">
        <v>1341</v>
      </c>
      <c r="D25" s="50">
        <v>479.30239999999998</v>
      </c>
      <c r="E25" s="29">
        <v>158.69059999999999</v>
      </c>
      <c r="F25" s="29">
        <v>108.8288</v>
      </c>
      <c r="G25" s="29">
        <v>29.0566</v>
      </c>
      <c r="H25" s="29">
        <v>161.298</v>
      </c>
      <c r="I25" s="50">
        <v>390</v>
      </c>
      <c r="J25" s="29">
        <v>201</v>
      </c>
      <c r="K25" s="30">
        <v>15</v>
      </c>
      <c r="L25" s="48">
        <f t="shared" si="0"/>
        <v>174</v>
      </c>
      <c r="M25" s="51">
        <v>283</v>
      </c>
      <c r="N25" s="30">
        <v>146</v>
      </c>
      <c r="O25" s="30">
        <v>9</v>
      </c>
      <c r="P25" s="48">
        <f t="shared" si="1"/>
        <v>128</v>
      </c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">
      <c r="A26" s="49"/>
      <c r="B26" s="29">
        <v>21</v>
      </c>
      <c r="C26" s="50">
        <v>1184</v>
      </c>
      <c r="D26" s="50">
        <v>874.99990000000003</v>
      </c>
      <c r="E26" s="29">
        <v>274.99979999999999</v>
      </c>
      <c r="F26" s="29">
        <v>315</v>
      </c>
      <c r="G26" s="29">
        <v>0</v>
      </c>
      <c r="H26" s="29">
        <v>285</v>
      </c>
      <c r="I26" s="50">
        <v>693</v>
      </c>
      <c r="J26" s="29">
        <v>284.81169999999997</v>
      </c>
      <c r="K26" s="30">
        <v>91.173199999999994</v>
      </c>
      <c r="L26" s="48">
        <f t="shared" si="0"/>
        <v>317.01510000000002</v>
      </c>
      <c r="M26" s="51">
        <v>502.70729999999998</v>
      </c>
      <c r="N26" s="30">
        <v>191.54740000000001</v>
      </c>
      <c r="O26" s="30">
        <v>70.680099999999996</v>
      </c>
      <c r="P26" s="48">
        <f t="shared" si="1"/>
        <v>240.47980000000001</v>
      </c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">
      <c r="A27" s="49"/>
      <c r="B27" s="29">
        <v>22</v>
      </c>
      <c r="C27" s="50">
        <v>1313</v>
      </c>
      <c r="D27" s="50">
        <v>749.62180000000001</v>
      </c>
      <c r="E27" s="29">
        <v>245.55539999999999</v>
      </c>
      <c r="F27" s="29">
        <v>205.9906</v>
      </c>
      <c r="G27" s="29">
        <v>29.364999999999998</v>
      </c>
      <c r="H27" s="29">
        <v>260.37740000000002</v>
      </c>
      <c r="I27" s="50">
        <v>537.99990000000003</v>
      </c>
      <c r="J27" s="29">
        <v>195.47739999999999</v>
      </c>
      <c r="K27" s="30">
        <v>72.283900000000003</v>
      </c>
      <c r="L27" s="48">
        <f t="shared" si="0"/>
        <v>270.23860000000002</v>
      </c>
      <c r="M27" s="51">
        <v>411.63869999999997</v>
      </c>
      <c r="N27" s="30">
        <v>150.2903</v>
      </c>
      <c r="O27" s="30">
        <v>55.109699999999997</v>
      </c>
      <c r="P27" s="48">
        <f t="shared" si="1"/>
        <v>206.23869999999997</v>
      </c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">
      <c r="A28" s="49"/>
      <c r="B28" s="29">
        <v>23</v>
      </c>
      <c r="C28" s="50">
        <v>1665</v>
      </c>
      <c r="D28" s="50">
        <v>1225</v>
      </c>
      <c r="E28" s="29">
        <v>500.00009999999997</v>
      </c>
      <c r="F28" s="29">
        <v>390</v>
      </c>
      <c r="G28" s="29">
        <v>15</v>
      </c>
      <c r="H28" s="29">
        <v>305</v>
      </c>
      <c r="I28" s="50">
        <v>877</v>
      </c>
      <c r="J28" s="29">
        <v>270.95280000000002</v>
      </c>
      <c r="K28" s="30">
        <v>154.05950000000001</v>
      </c>
      <c r="L28" s="48">
        <f t="shared" si="0"/>
        <v>451.98769999999996</v>
      </c>
      <c r="M28" s="51">
        <v>684.57550000000003</v>
      </c>
      <c r="N28" s="30">
        <v>215.2037</v>
      </c>
      <c r="O28" s="30">
        <v>117.4928</v>
      </c>
      <c r="P28" s="48">
        <f t="shared" si="1"/>
        <v>351.87900000000002</v>
      </c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">
      <c r="A29" s="49"/>
      <c r="B29" s="29">
        <v>24</v>
      </c>
      <c r="C29" s="50">
        <v>910</v>
      </c>
      <c r="D29" s="50">
        <v>590.00009999999997</v>
      </c>
      <c r="E29" s="29">
        <v>74.999899999999997</v>
      </c>
      <c r="F29" s="29">
        <v>210.00020000000001</v>
      </c>
      <c r="G29" s="29">
        <v>0</v>
      </c>
      <c r="H29" s="29">
        <v>304.99990000000003</v>
      </c>
      <c r="I29" s="50">
        <v>443.96269999999998</v>
      </c>
      <c r="J29" s="29">
        <v>156.40530000000001</v>
      </c>
      <c r="K29" s="30">
        <v>62.137999999999998</v>
      </c>
      <c r="L29" s="48">
        <f t="shared" si="0"/>
        <v>225.41939999999997</v>
      </c>
      <c r="M29" s="51">
        <v>345.07260000000002</v>
      </c>
      <c r="N29" s="30">
        <v>119.5256</v>
      </c>
      <c r="O29" s="30">
        <v>48.690100000000001</v>
      </c>
      <c r="P29" s="48">
        <f t="shared" si="1"/>
        <v>176.85690000000002</v>
      </c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">
      <c r="A30" s="49"/>
      <c r="B30" s="29">
        <v>25</v>
      </c>
      <c r="C30" s="50">
        <v>1187</v>
      </c>
      <c r="D30" s="50">
        <v>700</v>
      </c>
      <c r="E30" s="29">
        <v>220</v>
      </c>
      <c r="F30" s="29">
        <v>90</v>
      </c>
      <c r="G30" s="29">
        <v>200</v>
      </c>
      <c r="H30" s="29">
        <v>190.0001</v>
      </c>
      <c r="I30" s="50">
        <v>303</v>
      </c>
      <c r="J30" s="29">
        <v>124.52809999999999</v>
      </c>
      <c r="K30" s="30">
        <v>39.863599999999998</v>
      </c>
      <c r="L30" s="48">
        <f t="shared" si="0"/>
        <v>138.60830000000001</v>
      </c>
      <c r="M30" s="51">
        <v>219.79839999999999</v>
      </c>
      <c r="N30" s="30">
        <v>83.750200000000007</v>
      </c>
      <c r="O30" s="30">
        <v>30.903400000000001</v>
      </c>
      <c r="P30" s="48">
        <f t="shared" si="1"/>
        <v>105.14479999999998</v>
      </c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">
      <c r="A31" s="49"/>
      <c r="B31" s="29">
        <v>26</v>
      </c>
      <c r="C31" s="50">
        <v>2202</v>
      </c>
      <c r="D31" s="50">
        <v>1240.0001999999999</v>
      </c>
      <c r="E31" s="29">
        <v>564.99990000000003</v>
      </c>
      <c r="F31" s="29">
        <v>269.99990000000003</v>
      </c>
      <c r="G31" s="29">
        <v>80</v>
      </c>
      <c r="H31" s="29">
        <v>310.00009999999997</v>
      </c>
      <c r="I31" s="50">
        <v>1157</v>
      </c>
      <c r="J31" s="29">
        <v>421.32979999999998</v>
      </c>
      <c r="K31" s="30">
        <v>242.38300000000001</v>
      </c>
      <c r="L31" s="48">
        <f t="shared" si="0"/>
        <v>493.28719999999998</v>
      </c>
      <c r="M31" s="51">
        <v>922.19150000000002</v>
      </c>
      <c r="N31" s="30">
        <v>332.32979999999998</v>
      </c>
      <c r="O31" s="30">
        <v>193.1489</v>
      </c>
      <c r="P31" s="48">
        <f t="shared" si="1"/>
        <v>396.71280000000002</v>
      </c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">
      <c r="A32" s="49"/>
      <c r="B32" s="29">
        <v>27</v>
      </c>
      <c r="C32" s="50">
        <v>1756</v>
      </c>
      <c r="D32" s="50">
        <v>1073.7723000000001</v>
      </c>
      <c r="E32" s="29">
        <v>414.58069999999998</v>
      </c>
      <c r="F32" s="29">
        <v>331.35169999999999</v>
      </c>
      <c r="G32" s="29">
        <v>106.06059999999999</v>
      </c>
      <c r="H32" s="29">
        <v>220.77930000000001</v>
      </c>
      <c r="I32" s="50">
        <v>633</v>
      </c>
      <c r="J32" s="29">
        <v>263</v>
      </c>
      <c r="K32" s="30">
        <v>62</v>
      </c>
      <c r="L32" s="48">
        <f t="shared" si="0"/>
        <v>308</v>
      </c>
      <c r="M32" s="51">
        <v>465</v>
      </c>
      <c r="N32" s="30">
        <v>179</v>
      </c>
      <c r="O32" s="30">
        <v>48</v>
      </c>
      <c r="P32" s="48">
        <f t="shared" si="1"/>
        <v>238</v>
      </c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">
      <c r="A33" s="49"/>
      <c r="B33" s="29">
        <v>28</v>
      </c>
      <c r="C33" s="50">
        <v>2255</v>
      </c>
      <c r="D33" s="50">
        <v>1063.9998000000001</v>
      </c>
      <c r="E33" s="29">
        <v>405</v>
      </c>
      <c r="F33" s="29">
        <v>245</v>
      </c>
      <c r="G33" s="29">
        <v>139.9999</v>
      </c>
      <c r="H33" s="29">
        <v>274</v>
      </c>
      <c r="I33" s="50">
        <v>970.72059999999999</v>
      </c>
      <c r="J33" s="29">
        <v>324.35219999999998</v>
      </c>
      <c r="K33" s="30">
        <v>191.57910000000001</v>
      </c>
      <c r="L33" s="48">
        <f t="shared" si="0"/>
        <v>454.78930000000003</v>
      </c>
      <c r="M33" s="51">
        <v>769.11900000000003</v>
      </c>
      <c r="N33" s="30">
        <v>242.744</v>
      </c>
      <c r="O33" s="30">
        <v>157.9212</v>
      </c>
      <c r="P33" s="48">
        <f t="shared" si="1"/>
        <v>368.4538</v>
      </c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49"/>
      <c r="B34" s="29">
        <v>29</v>
      </c>
      <c r="C34" s="50">
        <v>480</v>
      </c>
      <c r="D34" s="50">
        <v>416.31979999999999</v>
      </c>
      <c r="E34" s="29">
        <v>135.15350000000001</v>
      </c>
      <c r="F34" s="29">
        <v>219.71729999999999</v>
      </c>
      <c r="G34" s="29">
        <v>7.1428599999999998</v>
      </c>
      <c r="H34" s="29">
        <v>51.578899999999997</v>
      </c>
      <c r="I34" s="50">
        <v>621.5847</v>
      </c>
      <c r="J34" s="29">
        <v>262.79480000000001</v>
      </c>
      <c r="K34" s="30">
        <v>61.009</v>
      </c>
      <c r="L34" s="48">
        <f t="shared" si="0"/>
        <v>297.78089999999997</v>
      </c>
      <c r="M34" s="51">
        <v>491.92809999999997</v>
      </c>
      <c r="N34" s="30">
        <v>198.5258</v>
      </c>
      <c r="O34" s="30">
        <v>46.266800000000003</v>
      </c>
      <c r="P34" s="48">
        <f t="shared" si="1"/>
        <v>247.13549999999998</v>
      </c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">
      <c r="A35" s="49"/>
      <c r="B35" s="29">
        <v>30</v>
      </c>
      <c r="C35" s="50">
        <v>2755</v>
      </c>
      <c r="D35" s="50">
        <v>2170</v>
      </c>
      <c r="E35" s="29">
        <v>575</v>
      </c>
      <c r="F35" s="29">
        <v>840</v>
      </c>
      <c r="G35" s="29">
        <v>150.0001</v>
      </c>
      <c r="H35" s="29">
        <v>605</v>
      </c>
      <c r="I35" s="50">
        <v>1750.3167000000001</v>
      </c>
      <c r="J35" s="29">
        <v>607.41499999999996</v>
      </c>
      <c r="K35" s="30">
        <v>273.2679</v>
      </c>
      <c r="L35" s="48">
        <f t="shared" si="0"/>
        <v>869.63380000000006</v>
      </c>
      <c r="M35" s="51">
        <v>1357.5059000000001</v>
      </c>
      <c r="N35" s="30">
        <v>450.84989999999999</v>
      </c>
      <c r="O35" s="30">
        <v>218.04429999999999</v>
      </c>
      <c r="P35" s="48">
        <f t="shared" si="1"/>
        <v>688.61170000000016</v>
      </c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">
      <c r="A36" s="49"/>
      <c r="B36" s="29">
        <v>31</v>
      </c>
      <c r="C36" s="50">
        <v>1033</v>
      </c>
      <c r="D36" s="50">
        <v>432.42779999999999</v>
      </c>
      <c r="E36" s="29">
        <v>212.11410000000001</v>
      </c>
      <c r="F36" s="29">
        <v>158.09139999999999</v>
      </c>
      <c r="G36" s="29">
        <v>0</v>
      </c>
      <c r="H36" s="29">
        <v>62.222200000000001</v>
      </c>
      <c r="I36" s="50">
        <v>525</v>
      </c>
      <c r="J36" s="29">
        <v>220</v>
      </c>
      <c r="K36" s="30">
        <v>77</v>
      </c>
      <c r="L36" s="48">
        <f t="shared" si="0"/>
        <v>228</v>
      </c>
      <c r="M36" s="51">
        <v>410</v>
      </c>
      <c r="N36" s="30">
        <v>165</v>
      </c>
      <c r="O36" s="30">
        <v>60</v>
      </c>
      <c r="P36" s="48">
        <f t="shared" si="1"/>
        <v>185</v>
      </c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">
      <c r="A37" s="49"/>
      <c r="B37" s="29">
        <v>32</v>
      </c>
      <c r="C37" s="50">
        <v>627</v>
      </c>
      <c r="D37" s="50">
        <v>330.53050000000002</v>
      </c>
      <c r="E37" s="29">
        <v>91.938800000000001</v>
      </c>
      <c r="F37" s="29">
        <v>139.31360000000001</v>
      </c>
      <c r="G37" s="29">
        <v>6.5133099999999997</v>
      </c>
      <c r="H37" s="29">
        <v>91.1083</v>
      </c>
      <c r="I37" s="50">
        <v>311.30950000000001</v>
      </c>
      <c r="J37" s="29">
        <v>108.2114</v>
      </c>
      <c r="K37" s="30">
        <v>74.639899999999997</v>
      </c>
      <c r="L37" s="48">
        <f t="shared" si="0"/>
        <v>128.45820000000003</v>
      </c>
      <c r="M37" s="51">
        <v>256.51569999999998</v>
      </c>
      <c r="N37" s="30">
        <v>88.765199999999993</v>
      </c>
      <c r="O37" s="30">
        <v>55.029299999999999</v>
      </c>
      <c r="P37" s="48">
        <f t="shared" si="1"/>
        <v>112.72119999999998</v>
      </c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">
      <c r="A38" s="49"/>
      <c r="B38" s="29">
        <v>33</v>
      </c>
      <c r="C38" s="50">
        <v>2690</v>
      </c>
      <c r="D38" s="50">
        <v>2559.0001000000002</v>
      </c>
      <c r="E38" s="29">
        <v>1030</v>
      </c>
      <c r="F38" s="29">
        <v>685</v>
      </c>
      <c r="G38" s="29">
        <v>90</v>
      </c>
      <c r="H38" s="29">
        <v>659</v>
      </c>
      <c r="I38" s="50">
        <v>1164</v>
      </c>
      <c r="J38" s="29">
        <v>412.22109999999998</v>
      </c>
      <c r="K38" s="30">
        <v>207.7046</v>
      </c>
      <c r="L38" s="48">
        <f t="shared" si="0"/>
        <v>544.07429999999999</v>
      </c>
      <c r="M38" s="51">
        <v>900.83860000000004</v>
      </c>
      <c r="N38" s="30">
        <v>309.25970000000001</v>
      </c>
      <c r="O38" s="30">
        <v>164.13470000000001</v>
      </c>
      <c r="P38" s="48">
        <f t="shared" si="1"/>
        <v>427.44419999999997</v>
      </c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">
      <c r="A39" s="49"/>
      <c r="B39" s="29">
        <v>34</v>
      </c>
      <c r="C39" s="50">
        <v>1573</v>
      </c>
      <c r="D39" s="50">
        <v>1339.9998000000001</v>
      </c>
      <c r="E39" s="29">
        <v>475.00029999999998</v>
      </c>
      <c r="F39" s="29">
        <v>260</v>
      </c>
      <c r="G39" s="29">
        <v>45</v>
      </c>
      <c r="H39" s="29">
        <v>560.00009999999997</v>
      </c>
      <c r="I39" s="50">
        <v>790</v>
      </c>
      <c r="J39" s="29">
        <v>346.4606</v>
      </c>
      <c r="K39" s="30">
        <v>105.7984</v>
      </c>
      <c r="L39" s="48">
        <f t="shared" si="0"/>
        <v>337.74099999999999</v>
      </c>
      <c r="M39" s="51">
        <v>602.23689999999999</v>
      </c>
      <c r="N39" s="30">
        <v>255.77629999999999</v>
      </c>
      <c r="O39" s="30">
        <v>87.777799999999999</v>
      </c>
      <c r="P39" s="48">
        <f t="shared" si="1"/>
        <v>258.68279999999999</v>
      </c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49"/>
      <c r="B40" s="29">
        <v>35</v>
      </c>
      <c r="C40" s="50">
        <v>2194</v>
      </c>
      <c r="D40" s="50">
        <v>1185.0001</v>
      </c>
      <c r="E40" s="29">
        <v>440.00009999999997</v>
      </c>
      <c r="F40" s="29">
        <v>454.99979999999999</v>
      </c>
      <c r="G40" s="29">
        <v>100</v>
      </c>
      <c r="H40" s="29">
        <v>145</v>
      </c>
      <c r="I40" s="50">
        <v>930</v>
      </c>
      <c r="J40" s="29">
        <v>337.07420000000002</v>
      </c>
      <c r="K40" s="30">
        <v>125.083</v>
      </c>
      <c r="L40" s="48">
        <f t="shared" si="0"/>
        <v>467.84280000000001</v>
      </c>
      <c r="M40" s="51">
        <v>709.48040000000003</v>
      </c>
      <c r="N40" s="30">
        <v>253.0087</v>
      </c>
      <c r="O40" s="30">
        <v>93.812200000000004</v>
      </c>
      <c r="P40" s="48">
        <f t="shared" si="1"/>
        <v>362.65950000000004</v>
      </c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">
      <c r="A41" s="49"/>
      <c r="B41" s="29">
        <v>36</v>
      </c>
      <c r="C41" s="50">
        <v>1922</v>
      </c>
      <c r="D41" s="50">
        <v>800</v>
      </c>
      <c r="E41" s="29">
        <v>234.9999</v>
      </c>
      <c r="F41" s="29">
        <v>255</v>
      </c>
      <c r="G41" s="29">
        <v>60</v>
      </c>
      <c r="H41" s="29">
        <v>235.0001</v>
      </c>
      <c r="I41" s="50">
        <v>919</v>
      </c>
      <c r="J41" s="29">
        <v>289.29919999999998</v>
      </c>
      <c r="K41" s="30">
        <v>198.49719999999999</v>
      </c>
      <c r="L41" s="48">
        <f t="shared" si="0"/>
        <v>431.20360000000005</v>
      </c>
      <c r="M41" s="51">
        <v>739.08550000000002</v>
      </c>
      <c r="N41" s="30">
        <v>222.5703</v>
      </c>
      <c r="O41" s="30">
        <v>165.1328</v>
      </c>
      <c r="P41" s="48">
        <f t="shared" si="1"/>
        <v>351.38240000000008</v>
      </c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">
      <c r="A42" s="49"/>
      <c r="B42" s="29">
        <v>37</v>
      </c>
      <c r="C42" s="50">
        <v>1079</v>
      </c>
      <c r="D42" s="50">
        <v>530</v>
      </c>
      <c r="E42" s="29">
        <v>100</v>
      </c>
      <c r="F42" s="29">
        <v>260</v>
      </c>
      <c r="G42" s="29">
        <v>145</v>
      </c>
      <c r="H42" s="29">
        <v>25</v>
      </c>
      <c r="I42" s="50">
        <v>638</v>
      </c>
      <c r="J42" s="29">
        <v>200.84100000000001</v>
      </c>
      <c r="K42" s="30">
        <v>137.80330000000001</v>
      </c>
      <c r="L42" s="48">
        <f t="shared" si="0"/>
        <v>299.35569999999996</v>
      </c>
      <c r="M42" s="51">
        <v>513.09739999999999</v>
      </c>
      <c r="N42" s="30">
        <v>154.51560000000001</v>
      </c>
      <c r="O42" s="30">
        <v>114.64060000000001</v>
      </c>
      <c r="P42" s="48">
        <f t="shared" si="1"/>
        <v>243.94119999999998</v>
      </c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">
      <c r="A43" s="49"/>
      <c r="B43" s="29">
        <v>38</v>
      </c>
      <c r="C43" s="50">
        <v>1753</v>
      </c>
      <c r="D43" s="50">
        <v>1110.3716999999999</v>
      </c>
      <c r="E43" s="29">
        <v>348.49110000000002</v>
      </c>
      <c r="F43" s="29">
        <v>507.80599999999998</v>
      </c>
      <c r="G43" s="29">
        <v>67.965699999999998</v>
      </c>
      <c r="H43" s="29">
        <v>182.43530000000001</v>
      </c>
      <c r="I43" s="50">
        <v>769.88289999999995</v>
      </c>
      <c r="J43" s="29">
        <v>263.38170000000002</v>
      </c>
      <c r="K43" s="30">
        <v>169.5958</v>
      </c>
      <c r="L43" s="48">
        <f t="shared" si="0"/>
        <v>336.90539999999993</v>
      </c>
      <c r="M43" s="51">
        <v>581.14400000000001</v>
      </c>
      <c r="N43" s="30">
        <v>182.5718</v>
      </c>
      <c r="O43" s="30">
        <v>147.1671</v>
      </c>
      <c r="P43" s="48">
        <f t="shared" si="1"/>
        <v>251.4051</v>
      </c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">
      <c r="A44" s="49"/>
      <c r="B44" s="29">
        <v>39</v>
      </c>
      <c r="C44" s="50">
        <v>1680</v>
      </c>
      <c r="D44" s="50">
        <v>744.99990000000003</v>
      </c>
      <c r="E44" s="29">
        <v>280</v>
      </c>
      <c r="F44" s="29">
        <v>359.99990000000003</v>
      </c>
      <c r="G44" s="29">
        <v>0</v>
      </c>
      <c r="H44" s="29">
        <v>95</v>
      </c>
      <c r="I44" s="50">
        <v>847</v>
      </c>
      <c r="J44" s="29">
        <v>405.44080000000002</v>
      </c>
      <c r="K44" s="30">
        <v>116.807</v>
      </c>
      <c r="L44" s="48">
        <f t="shared" si="0"/>
        <v>324.75219999999996</v>
      </c>
      <c r="M44" s="51">
        <v>648.72450000000003</v>
      </c>
      <c r="N44" s="30">
        <v>300.09230000000002</v>
      </c>
      <c r="O44" s="30">
        <v>93.564899999999994</v>
      </c>
      <c r="P44" s="48">
        <f t="shared" si="1"/>
        <v>255.06730000000002</v>
      </c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">
      <c r="A45" s="49"/>
      <c r="B45" s="29">
        <v>40</v>
      </c>
      <c r="C45" s="50">
        <v>1933</v>
      </c>
      <c r="D45" s="50">
        <v>1072.749</v>
      </c>
      <c r="E45" s="29">
        <v>239.9451</v>
      </c>
      <c r="F45" s="29">
        <v>265.03699999999998</v>
      </c>
      <c r="G45" s="29">
        <v>35.389400000000002</v>
      </c>
      <c r="H45" s="29">
        <v>532.37760000000003</v>
      </c>
      <c r="I45" s="50">
        <v>1035.0791999999999</v>
      </c>
      <c r="J45" s="29">
        <v>332.05189999999999</v>
      </c>
      <c r="K45" s="30">
        <v>214.36439999999999</v>
      </c>
      <c r="L45" s="48">
        <f t="shared" si="0"/>
        <v>488.66289999999998</v>
      </c>
      <c r="M45" s="51">
        <v>790.08370000000002</v>
      </c>
      <c r="N45" s="30">
        <v>240.0265</v>
      </c>
      <c r="O45" s="30">
        <v>174.37889999999999</v>
      </c>
      <c r="P45" s="48">
        <f t="shared" si="1"/>
        <v>375.67829999999998</v>
      </c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">
      <c r="A46" s="49"/>
      <c r="B46" s="29">
        <v>41</v>
      </c>
      <c r="C46" s="50">
        <v>1570</v>
      </c>
      <c r="D46" s="50">
        <v>698.58240000000001</v>
      </c>
      <c r="E46" s="29">
        <v>217.642</v>
      </c>
      <c r="F46" s="29">
        <v>166.99629999999999</v>
      </c>
      <c r="G46" s="29">
        <v>2.96774</v>
      </c>
      <c r="H46" s="29">
        <v>295.97620000000001</v>
      </c>
      <c r="I46" s="50">
        <v>795</v>
      </c>
      <c r="J46" s="29">
        <v>457.97359999999998</v>
      </c>
      <c r="K46" s="30">
        <v>74.034300000000002</v>
      </c>
      <c r="L46" s="48">
        <f t="shared" si="0"/>
        <v>262.99210000000005</v>
      </c>
      <c r="M46" s="51">
        <v>587.3039</v>
      </c>
      <c r="N46" s="30">
        <v>327.69549999999998</v>
      </c>
      <c r="O46" s="30">
        <v>59.976300000000002</v>
      </c>
      <c r="P46" s="48">
        <f t="shared" si="1"/>
        <v>199.63210000000001</v>
      </c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">
      <c r="A47" s="49"/>
      <c r="B47" s="29">
        <v>42</v>
      </c>
      <c r="C47" s="50">
        <v>940</v>
      </c>
      <c r="D47" s="50">
        <v>608.98469999999998</v>
      </c>
      <c r="E47" s="29">
        <v>83.795500000000004</v>
      </c>
      <c r="F47" s="29">
        <v>198.34569999999999</v>
      </c>
      <c r="G47" s="29">
        <v>13.280200000000001</v>
      </c>
      <c r="H47" s="29">
        <v>313.12389999999999</v>
      </c>
      <c r="I47" s="50">
        <v>517.49170000000004</v>
      </c>
      <c r="J47" s="29">
        <v>164.86199999999999</v>
      </c>
      <c r="K47" s="30">
        <v>111.0928</v>
      </c>
      <c r="L47" s="48">
        <f t="shared" si="0"/>
        <v>241.53690000000006</v>
      </c>
      <c r="M47" s="51">
        <v>413.98719999999997</v>
      </c>
      <c r="N47" s="30">
        <v>126.8085</v>
      </c>
      <c r="O47" s="30">
        <v>90.266099999999994</v>
      </c>
      <c r="P47" s="48">
        <f t="shared" si="1"/>
        <v>196.9126</v>
      </c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">
      <c r="A48" s="49"/>
      <c r="B48" s="29">
        <v>43</v>
      </c>
      <c r="C48" s="50">
        <v>1716</v>
      </c>
      <c r="D48" s="50">
        <v>1030</v>
      </c>
      <c r="E48" s="29">
        <v>729.99980000000005</v>
      </c>
      <c r="F48" s="29">
        <v>229.9999</v>
      </c>
      <c r="G48" s="29">
        <v>0</v>
      </c>
      <c r="H48" s="29">
        <v>70</v>
      </c>
      <c r="I48" s="50">
        <v>979</v>
      </c>
      <c r="J48" s="29">
        <v>524.02639999999997</v>
      </c>
      <c r="K48" s="30">
        <v>101.9657</v>
      </c>
      <c r="L48" s="48">
        <f t="shared" si="0"/>
        <v>353.00790000000006</v>
      </c>
      <c r="M48" s="51">
        <v>715.6961</v>
      </c>
      <c r="N48" s="30">
        <v>374.30459999999999</v>
      </c>
      <c r="O48" s="30">
        <v>80.023700000000005</v>
      </c>
      <c r="P48" s="48">
        <f t="shared" si="1"/>
        <v>261.36779999999999</v>
      </c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">
      <c r="A49" s="49"/>
      <c r="B49" s="29">
        <v>44</v>
      </c>
      <c r="C49" s="50">
        <v>2402</v>
      </c>
      <c r="D49" s="50">
        <v>1189.9999</v>
      </c>
      <c r="E49" s="29">
        <v>655</v>
      </c>
      <c r="F49" s="29">
        <v>374.99990000000003</v>
      </c>
      <c r="G49" s="29">
        <v>0</v>
      </c>
      <c r="H49" s="29">
        <v>159.99979999999999</v>
      </c>
      <c r="I49" s="50">
        <v>1117</v>
      </c>
      <c r="J49" s="29">
        <v>518.09849999999994</v>
      </c>
      <c r="K49" s="30">
        <v>152.3946</v>
      </c>
      <c r="L49" s="48">
        <f t="shared" si="0"/>
        <v>446.50690000000009</v>
      </c>
      <c r="M49" s="51">
        <v>854.0385</v>
      </c>
      <c r="N49" s="30">
        <v>383.13139999999999</v>
      </c>
      <c r="O49" s="30">
        <v>123.65730000000001</v>
      </c>
      <c r="P49" s="48">
        <f t="shared" si="1"/>
        <v>347.24979999999999</v>
      </c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">
      <c r="A50" s="49"/>
      <c r="B50" s="29">
        <v>45</v>
      </c>
      <c r="C50" s="50">
        <v>1110</v>
      </c>
      <c r="D50" s="50">
        <v>960</v>
      </c>
      <c r="E50" s="29">
        <v>525</v>
      </c>
      <c r="F50" s="29">
        <v>265</v>
      </c>
      <c r="G50" s="29">
        <v>30</v>
      </c>
      <c r="H50" s="29">
        <v>140.0001</v>
      </c>
      <c r="I50" s="50">
        <v>506</v>
      </c>
      <c r="J50" s="29">
        <v>174.6302</v>
      </c>
      <c r="K50" s="30">
        <v>83.050899999999999</v>
      </c>
      <c r="L50" s="48">
        <f t="shared" si="0"/>
        <v>248.31889999999999</v>
      </c>
      <c r="M50" s="51">
        <v>393.62599999999998</v>
      </c>
      <c r="N50" s="30">
        <v>132.1634</v>
      </c>
      <c r="O50" s="30">
        <v>65.543700000000001</v>
      </c>
      <c r="P50" s="48">
        <f t="shared" si="1"/>
        <v>195.91889999999995</v>
      </c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">
      <c r="A51" s="49"/>
      <c r="B51" s="29">
        <v>46</v>
      </c>
      <c r="C51" s="50">
        <v>2253</v>
      </c>
      <c r="D51" s="50">
        <v>1476.5864999999999</v>
      </c>
      <c r="E51" s="29">
        <v>609.29949999999997</v>
      </c>
      <c r="F51" s="29">
        <v>369.45490000000001</v>
      </c>
      <c r="G51" s="29">
        <v>127.80670000000001</v>
      </c>
      <c r="H51" s="29">
        <v>360.46460000000002</v>
      </c>
      <c r="I51" s="50">
        <v>682.50840000000005</v>
      </c>
      <c r="J51" s="29">
        <v>247.37200000000001</v>
      </c>
      <c r="K51" s="30">
        <v>91.795900000000003</v>
      </c>
      <c r="L51" s="48">
        <f t="shared" si="0"/>
        <v>343.34050000000002</v>
      </c>
      <c r="M51" s="51">
        <v>520.67340000000002</v>
      </c>
      <c r="N51" s="30">
        <v>185.6781</v>
      </c>
      <c r="O51" s="30">
        <v>68.846900000000005</v>
      </c>
      <c r="P51" s="48">
        <f t="shared" si="1"/>
        <v>266.14840000000004</v>
      </c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">
      <c r="A52" s="49"/>
      <c r="B52" s="29">
        <v>47</v>
      </c>
      <c r="C52" s="50">
        <v>726</v>
      </c>
      <c r="D52" s="50">
        <v>351.27820000000003</v>
      </c>
      <c r="E52" s="29">
        <v>153.41290000000001</v>
      </c>
      <c r="F52" s="29">
        <v>76.9512</v>
      </c>
      <c r="G52" s="29">
        <v>17.049099999999999</v>
      </c>
      <c r="H52" s="29">
        <v>103.8651</v>
      </c>
      <c r="I52" s="50">
        <v>244</v>
      </c>
      <c r="J52" s="29">
        <v>86.254800000000003</v>
      </c>
      <c r="K52" s="30">
        <v>69.936300000000003</v>
      </c>
      <c r="L52" s="48">
        <f t="shared" si="0"/>
        <v>87.808900000000008</v>
      </c>
      <c r="M52" s="51">
        <v>185.71969999999999</v>
      </c>
      <c r="N52" s="30">
        <v>62.165599999999998</v>
      </c>
      <c r="O52" s="30">
        <v>58.280299999999997</v>
      </c>
      <c r="P52" s="48">
        <f t="shared" si="1"/>
        <v>65.273799999999994</v>
      </c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">
      <c r="A53" s="49"/>
      <c r="B53" s="29">
        <v>48</v>
      </c>
      <c r="C53" s="50">
        <v>595</v>
      </c>
      <c r="D53" s="50">
        <v>384.46789999999999</v>
      </c>
      <c r="E53" s="29">
        <v>35.068800000000003</v>
      </c>
      <c r="F53" s="29">
        <v>115.1915</v>
      </c>
      <c r="G53" s="29">
        <v>0</v>
      </c>
      <c r="H53" s="29">
        <v>188.39590000000001</v>
      </c>
      <c r="I53" s="50">
        <v>309</v>
      </c>
      <c r="J53" s="29">
        <v>102</v>
      </c>
      <c r="K53" s="30">
        <v>120</v>
      </c>
      <c r="L53" s="48">
        <f t="shared" si="0"/>
        <v>87</v>
      </c>
      <c r="M53" s="51">
        <v>238</v>
      </c>
      <c r="N53" s="30">
        <v>77</v>
      </c>
      <c r="O53" s="30">
        <v>89</v>
      </c>
      <c r="P53" s="48">
        <f t="shared" si="1"/>
        <v>72</v>
      </c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">
      <c r="A54" s="49"/>
      <c r="B54" s="29">
        <v>49</v>
      </c>
      <c r="C54" s="50">
        <v>3399</v>
      </c>
      <c r="D54" s="50">
        <v>1763.4921999999999</v>
      </c>
      <c r="E54" s="29">
        <v>760.64660000000003</v>
      </c>
      <c r="F54" s="29">
        <v>543.86090000000002</v>
      </c>
      <c r="G54" s="29">
        <v>50</v>
      </c>
      <c r="H54" s="29">
        <v>405.34809999999999</v>
      </c>
      <c r="I54" s="50">
        <v>1269</v>
      </c>
      <c r="J54" s="29">
        <v>454.16840000000002</v>
      </c>
      <c r="K54" s="30">
        <v>182.55789999999999</v>
      </c>
      <c r="L54" s="48">
        <f t="shared" si="0"/>
        <v>632.27369999999996</v>
      </c>
      <c r="M54" s="51">
        <v>981.06320000000005</v>
      </c>
      <c r="N54" s="30">
        <v>327.02109999999999</v>
      </c>
      <c r="O54" s="30">
        <v>143.47370000000001</v>
      </c>
      <c r="P54" s="48">
        <f t="shared" si="1"/>
        <v>510.56840000000011</v>
      </c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">
      <c r="A55" s="49"/>
      <c r="B55" s="29">
        <v>50</v>
      </c>
      <c r="C55" s="50">
        <v>1567</v>
      </c>
      <c r="D55" s="50">
        <v>974.32280000000003</v>
      </c>
      <c r="E55" s="29">
        <v>270.26519999999999</v>
      </c>
      <c r="F55" s="29">
        <v>329.37270000000001</v>
      </c>
      <c r="G55" s="29">
        <v>26.079599999999999</v>
      </c>
      <c r="H55" s="29">
        <v>303.60509999999999</v>
      </c>
      <c r="I55" s="50">
        <v>763.08529999999996</v>
      </c>
      <c r="J55" s="29">
        <v>223.4999</v>
      </c>
      <c r="K55" s="30">
        <v>221.3261</v>
      </c>
      <c r="L55" s="48">
        <f t="shared" si="0"/>
        <v>318.25929999999994</v>
      </c>
      <c r="M55" s="51">
        <v>611.08410000000003</v>
      </c>
      <c r="N55" s="30">
        <v>164.93610000000001</v>
      </c>
      <c r="O55" s="30">
        <v>183.32679999999999</v>
      </c>
      <c r="P55" s="48">
        <f t="shared" si="1"/>
        <v>262.82120000000003</v>
      </c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">
      <c r="A56" s="49"/>
      <c r="B56" s="29">
        <v>51</v>
      </c>
      <c r="C56" s="50">
        <v>1182</v>
      </c>
      <c r="D56" s="50">
        <v>399.99990000000003</v>
      </c>
      <c r="E56" s="29">
        <v>320.00009999999997</v>
      </c>
      <c r="F56" s="29">
        <v>0</v>
      </c>
      <c r="G56" s="29">
        <v>0</v>
      </c>
      <c r="H56" s="29">
        <v>80</v>
      </c>
      <c r="I56" s="50">
        <v>272</v>
      </c>
      <c r="J56" s="29">
        <v>132.17359999999999</v>
      </c>
      <c r="K56" s="30">
        <v>28.752400000000002</v>
      </c>
      <c r="L56" s="48">
        <f t="shared" si="0"/>
        <v>111.07400000000001</v>
      </c>
      <c r="M56" s="51">
        <v>191.75559999999999</v>
      </c>
      <c r="N56" s="30">
        <v>87.6785</v>
      </c>
      <c r="O56" s="30">
        <v>22.192900000000002</v>
      </c>
      <c r="P56" s="48">
        <f t="shared" si="1"/>
        <v>81.884199999999993</v>
      </c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">
      <c r="A57" s="49"/>
      <c r="B57" s="29">
        <v>52</v>
      </c>
      <c r="C57" s="50">
        <v>1076</v>
      </c>
      <c r="D57" s="50">
        <v>1149</v>
      </c>
      <c r="E57" s="29">
        <v>355</v>
      </c>
      <c r="F57" s="29">
        <v>380</v>
      </c>
      <c r="G57" s="29">
        <v>115</v>
      </c>
      <c r="H57" s="29">
        <v>295</v>
      </c>
      <c r="I57" s="50">
        <v>487</v>
      </c>
      <c r="J57" s="29">
        <v>156.42449999999999</v>
      </c>
      <c r="K57" s="30">
        <v>118.57599999999999</v>
      </c>
      <c r="L57" s="48">
        <f t="shared" si="0"/>
        <v>211.99950000000004</v>
      </c>
      <c r="M57" s="51">
        <v>384.95280000000002</v>
      </c>
      <c r="N57" s="30">
        <v>116.89919999999999</v>
      </c>
      <c r="O57" s="30">
        <v>92.704899999999995</v>
      </c>
      <c r="P57" s="48">
        <f t="shared" si="1"/>
        <v>175.34870000000001</v>
      </c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">
      <c r="A58" s="49"/>
      <c r="B58" s="29">
        <v>53</v>
      </c>
      <c r="C58" s="50">
        <v>1456</v>
      </c>
      <c r="D58" s="50">
        <v>690</v>
      </c>
      <c r="E58" s="29">
        <v>480</v>
      </c>
      <c r="F58" s="29">
        <v>105</v>
      </c>
      <c r="G58" s="29">
        <v>0</v>
      </c>
      <c r="H58" s="29">
        <v>50</v>
      </c>
      <c r="I58" s="50">
        <v>471</v>
      </c>
      <c r="J58" s="29">
        <v>228.8742</v>
      </c>
      <c r="K58" s="30">
        <v>49.788200000000003</v>
      </c>
      <c r="L58" s="48">
        <f t="shared" si="0"/>
        <v>192.33760000000001</v>
      </c>
      <c r="M58" s="51">
        <v>332.04739999999998</v>
      </c>
      <c r="N58" s="30">
        <v>151.82560000000001</v>
      </c>
      <c r="O58" s="30">
        <v>38.429699999999997</v>
      </c>
      <c r="P58" s="48">
        <f t="shared" si="1"/>
        <v>141.79209999999998</v>
      </c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">
      <c r="A59" s="49"/>
      <c r="B59" s="29">
        <v>54</v>
      </c>
      <c r="C59" s="50">
        <v>1245</v>
      </c>
      <c r="D59" s="50">
        <v>645</v>
      </c>
      <c r="E59" s="29">
        <v>265.00009999999997</v>
      </c>
      <c r="F59" s="29">
        <v>289.99990000000003</v>
      </c>
      <c r="G59" s="29">
        <v>0</v>
      </c>
      <c r="H59" s="29">
        <v>90.000100000000003</v>
      </c>
      <c r="I59" s="50">
        <v>704</v>
      </c>
      <c r="J59" s="29">
        <v>256.791</v>
      </c>
      <c r="K59" s="30">
        <v>148.65539999999999</v>
      </c>
      <c r="L59" s="48">
        <f t="shared" si="0"/>
        <v>298.55360000000002</v>
      </c>
      <c r="M59" s="51">
        <v>563.79660000000001</v>
      </c>
      <c r="N59" s="30">
        <v>192.904</v>
      </c>
      <c r="O59" s="30">
        <v>124.2938</v>
      </c>
      <c r="P59" s="48">
        <f t="shared" si="1"/>
        <v>246.59880000000001</v>
      </c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">
      <c r="A60" s="49"/>
      <c r="B60" s="29">
        <v>55</v>
      </c>
      <c r="C60" s="50">
        <v>1004</v>
      </c>
      <c r="D60" s="50">
        <v>750</v>
      </c>
      <c r="E60" s="29">
        <v>259.99990000000003</v>
      </c>
      <c r="F60" s="29">
        <v>195.0001</v>
      </c>
      <c r="G60" s="29">
        <v>0</v>
      </c>
      <c r="H60" s="29">
        <v>280.00009999999997</v>
      </c>
      <c r="I60" s="50">
        <v>599</v>
      </c>
      <c r="J60" s="29">
        <v>218.49119999999999</v>
      </c>
      <c r="K60" s="30">
        <v>126.4838</v>
      </c>
      <c r="L60" s="48">
        <f t="shared" si="0"/>
        <v>254.02500000000001</v>
      </c>
      <c r="M60" s="51">
        <v>479.70760000000001</v>
      </c>
      <c r="N60" s="30">
        <v>164.1328</v>
      </c>
      <c r="O60" s="30">
        <v>105.7556</v>
      </c>
      <c r="P60" s="48">
        <f t="shared" si="1"/>
        <v>209.81919999999997</v>
      </c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">
      <c r="A61" s="49"/>
      <c r="B61" s="29">
        <v>56</v>
      </c>
      <c r="C61" s="50">
        <v>1972</v>
      </c>
      <c r="D61" s="50">
        <v>1606.5082</v>
      </c>
      <c r="E61" s="29">
        <v>364.35329999999999</v>
      </c>
      <c r="F61" s="29">
        <v>611.13930000000005</v>
      </c>
      <c r="G61" s="29">
        <v>0</v>
      </c>
      <c r="H61" s="29">
        <v>594.65179999999998</v>
      </c>
      <c r="I61" s="50">
        <v>1296</v>
      </c>
      <c r="J61" s="29">
        <v>463.83159999999998</v>
      </c>
      <c r="K61" s="30">
        <v>186.44210000000001</v>
      </c>
      <c r="L61" s="48">
        <f t="shared" si="0"/>
        <v>645.72630000000004</v>
      </c>
      <c r="M61" s="51">
        <v>1001.9367999999999</v>
      </c>
      <c r="N61" s="30">
        <v>333.97890000000001</v>
      </c>
      <c r="O61" s="30">
        <v>146.52629999999999</v>
      </c>
      <c r="P61" s="48">
        <f t="shared" si="1"/>
        <v>521.43159999999989</v>
      </c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">
      <c r="A62" s="49"/>
      <c r="B62" s="29">
        <v>57</v>
      </c>
      <c r="C62" s="50">
        <v>1464</v>
      </c>
      <c r="D62" s="50">
        <v>1158.9999</v>
      </c>
      <c r="E62" s="29">
        <v>300.00009999999997</v>
      </c>
      <c r="F62" s="29">
        <v>390</v>
      </c>
      <c r="G62" s="29">
        <v>0</v>
      </c>
      <c r="H62" s="29">
        <v>464.99990000000003</v>
      </c>
      <c r="I62" s="50">
        <v>818</v>
      </c>
      <c r="J62" s="29">
        <v>262.74180000000001</v>
      </c>
      <c r="K62" s="30">
        <v>199.1687</v>
      </c>
      <c r="L62" s="48">
        <f t="shared" si="0"/>
        <v>356.08949999999999</v>
      </c>
      <c r="M62" s="51">
        <v>646.5942</v>
      </c>
      <c r="N62" s="30">
        <v>196.35220000000001</v>
      </c>
      <c r="O62" s="30">
        <v>155.71369999999999</v>
      </c>
      <c r="P62" s="48">
        <f t="shared" si="1"/>
        <v>294.52829999999994</v>
      </c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">
      <c r="A63" s="49"/>
      <c r="B63" s="29">
        <v>58</v>
      </c>
      <c r="C63" s="50">
        <v>1334</v>
      </c>
      <c r="D63" s="50">
        <v>1215.0072</v>
      </c>
      <c r="E63" s="29">
        <v>255.00280000000001</v>
      </c>
      <c r="F63" s="29">
        <v>370.00200000000001</v>
      </c>
      <c r="G63" s="29">
        <v>60.000100000000003</v>
      </c>
      <c r="H63" s="29">
        <v>360.00220000000002</v>
      </c>
      <c r="I63" s="50">
        <v>747.00490000000002</v>
      </c>
      <c r="J63" s="29">
        <v>216.6097</v>
      </c>
      <c r="K63" s="30">
        <v>203.5805</v>
      </c>
      <c r="L63" s="48">
        <f t="shared" si="0"/>
        <v>326.81470000000002</v>
      </c>
      <c r="M63" s="51">
        <v>603.68420000000003</v>
      </c>
      <c r="N63" s="30">
        <v>164.4931</v>
      </c>
      <c r="O63" s="30">
        <v>167.75040000000001</v>
      </c>
      <c r="P63" s="48">
        <f t="shared" si="1"/>
        <v>271.44069999999999</v>
      </c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">
      <c r="A64" s="49"/>
      <c r="B64" s="29">
        <v>59</v>
      </c>
      <c r="C64" s="50">
        <v>3990</v>
      </c>
      <c r="D64" s="50">
        <v>2159.9998000000001</v>
      </c>
      <c r="E64" s="29">
        <v>984.99990000000003</v>
      </c>
      <c r="F64" s="29">
        <v>589.99990000000003</v>
      </c>
      <c r="G64" s="29">
        <v>190</v>
      </c>
      <c r="H64" s="29">
        <v>370</v>
      </c>
      <c r="I64" s="50">
        <v>1745</v>
      </c>
      <c r="J64" s="29">
        <v>847.95219999999995</v>
      </c>
      <c r="K64" s="30">
        <v>184.45939999999999</v>
      </c>
      <c r="L64" s="48">
        <f t="shared" si="0"/>
        <v>712.58840000000009</v>
      </c>
      <c r="M64" s="51">
        <v>1230.1968999999999</v>
      </c>
      <c r="N64" s="30">
        <v>562.49599999999998</v>
      </c>
      <c r="O64" s="30">
        <v>142.37739999999999</v>
      </c>
      <c r="P64" s="48">
        <f t="shared" si="1"/>
        <v>525.32349999999997</v>
      </c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">
      <c r="A65" s="49"/>
      <c r="B65" s="29">
        <v>60</v>
      </c>
      <c r="C65" s="50">
        <v>2277</v>
      </c>
      <c r="D65" s="50">
        <v>1775.0001</v>
      </c>
      <c r="E65" s="29">
        <v>585.00040000000001</v>
      </c>
      <c r="F65" s="29">
        <v>669.99990000000003</v>
      </c>
      <c r="G65" s="29">
        <v>150</v>
      </c>
      <c r="H65" s="29">
        <v>320.00009999999997</v>
      </c>
      <c r="I65" s="50">
        <v>1193</v>
      </c>
      <c r="J65" s="29">
        <v>344.11669999999998</v>
      </c>
      <c r="K65" s="30">
        <v>285.91019999999997</v>
      </c>
      <c r="L65" s="48">
        <f t="shared" si="0"/>
        <v>562.97309999999993</v>
      </c>
      <c r="M65" s="51">
        <v>960.17409999999995</v>
      </c>
      <c r="N65" s="30">
        <v>272.40629999999999</v>
      </c>
      <c r="O65" s="30">
        <v>228.1694</v>
      </c>
      <c r="P65" s="48">
        <f t="shared" si="1"/>
        <v>459.59839999999997</v>
      </c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">
      <c r="A66" s="49"/>
      <c r="B66" s="29">
        <v>61</v>
      </c>
      <c r="C66" s="50">
        <v>2679</v>
      </c>
      <c r="D66" s="50">
        <v>1330</v>
      </c>
      <c r="E66" s="29">
        <v>709.99990000000003</v>
      </c>
      <c r="F66" s="29">
        <v>314.99970000000002</v>
      </c>
      <c r="G66" s="29">
        <v>10</v>
      </c>
      <c r="H66" s="29">
        <v>235.0001</v>
      </c>
      <c r="I66" s="50">
        <v>1097</v>
      </c>
      <c r="J66" s="29">
        <v>605.96569999999997</v>
      </c>
      <c r="K66" s="30">
        <v>78.074100000000001</v>
      </c>
      <c r="L66" s="48">
        <f t="shared" si="0"/>
        <v>412.96020000000004</v>
      </c>
      <c r="M66" s="51">
        <v>810.06790000000001</v>
      </c>
      <c r="N66" s="30">
        <v>420.88659999999999</v>
      </c>
      <c r="O66" s="30">
        <v>64.599299999999999</v>
      </c>
      <c r="P66" s="48">
        <f t="shared" si="1"/>
        <v>324.58199999999999</v>
      </c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">
      <c r="A67" s="49"/>
      <c r="B67" s="29">
        <v>62</v>
      </c>
      <c r="C67" s="50">
        <v>2558</v>
      </c>
      <c r="D67" s="50">
        <v>1300.0001</v>
      </c>
      <c r="E67" s="29">
        <v>284.99990000000003</v>
      </c>
      <c r="F67" s="29">
        <v>524.99990000000003</v>
      </c>
      <c r="G67" s="29">
        <v>20</v>
      </c>
      <c r="H67" s="29">
        <v>415</v>
      </c>
      <c r="I67" s="50">
        <v>1369</v>
      </c>
      <c r="J67" s="29">
        <v>394.88330000000002</v>
      </c>
      <c r="K67" s="30">
        <v>328.08980000000003</v>
      </c>
      <c r="L67" s="48">
        <f t="shared" si="0"/>
        <v>646.02690000000007</v>
      </c>
      <c r="M67" s="51">
        <v>1101.8259</v>
      </c>
      <c r="N67" s="30">
        <v>312.59370000000001</v>
      </c>
      <c r="O67" s="30">
        <v>261.8306</v>
      </c>
      <c r="P67" s="48">
        <f t="shared" si="1"/>
        <v>527.40160000000003</v>
      </c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">
      <c r="A68" s="49"/>
      <c r="B68" s="29">
        <v>63</v>
      </c>
      <c r="C68" s="50">
        <v>1972</v>
      </c>
      <c r="D68" s="50">
        <v>1649.0001</v>
      </c>
      <c r="E68" s="29">
        <v>460.00009999999997</v>
      </c>
      <c r="F68" s="29">
        <v>495</v>
      </c>
      <c r="G68" s="29">
        <v>0</v>
      </c>
      <c r="H68" s="29">
        <v>694</v>
      </c>
      <c r="I68" s="50">
        <v>873</v>
      </c>
      <c r="J68" s="29">
        <v>336.75920000000002</v>
      </c>
      <c r="K68" s="30">
        <v>137.81389999999999</v>
      </c>
      <c r="L68" s="48">
        <f t="shared" si="0"/>
        <v>398.42690000000005</v>
      </c>
      <c r="M68" s="51">
        <v>681.0258</v>
      </c>
      <c r="N68" s="30">
        <v>230.58349999999999</v>
      </c>
      <c r="O68" s="30">
        <v>117.973</v>
      </c>
      <c r="P68" s="48">
        <f t="shared" si="1"/>
        <v>332.46930000000003</v>
      </c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">
      <c r="A69" s="49"/>
      <c r="B69" s="29">
        <v>64</v>
      </c>
      <c r="C69" s="50">
        <v>1602</v>
      </c>
      <c r="D69" s="50">
        <v>660</v>
      </c>
      <c r="E69" s="29">
        <v>229.9999</v>
      </c>
      <c r="F69" s="29">
        <v>179.9999</v>
      </c>
      <c r="G69" s="29">
        <v>65.000100000000003</v>
      </c>
      <c r="H69" s="29">
        <v>185.0001</v>
      </c>
      <c r="I69" s="50">
        <v>667.00009999999997</v>
      </c>
      <c r="J69" s="29">
        <v>368.44040000000001</v>
      </c>
      <c r="K69" s="30">
        <v>47.470700000000001</v>
      </c>
      <c r="L69" s="48">
        <f t="shared" si="0"/>
        <v>251.08899999999997</v>
      </c>
      <c r="M69" s="51">
        <v>492.53910000000002</v>
      </c>
      <c r="N69" s="30">
        <v>255.9083</v>
      </c>
      <c r="O69" s="30">
        <v>39.277799999999999</v>
      </c>
      <c r="P69" s="48">
        <f t="shared" si="1"/>
        <v>197.35300000000001</v>
      </c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">
      <c r="A70" s="49"/>
      <c r="B70" s="29">
        <v>65</v>
      </c>
      <c r="C70" s="50">
        <v>2946</v>
      </c>
      <c r="D70" s="50">
        <v>1350</v>
      </c>
      <c r="E70" s="29">
        <v>715</v>
      </c>
      <c r="F70" s="29">
        <v>329.99990000000003</v>
      </c>
      <c r="G70" s="29">
        <v>90.000100000000003</v>
      </c>
      <c r="H70" s="29">
        <v>215</v>
      </c>
      <c r="I70" s="50">
        <v>1004</v>
      </c>
      <c r="J70" s="29">
        <v>554.59389999999996</v>
      </c>
      <c r="K70" s="30">
        <v>71.455200000000005</v>
      </c>
      <c r="L70" s="48">
        <f t="shared" si="0"/>
        <v>377.95090000000005</v>
      </c>
      <c r="M70" s="51">
        <v>741.3931</v>
      </c>
      <c r="N70" s="30">
        <v>385.20519999999999</v>
      </c>
      <c r="O70" s="30">
        <v>59.122799999999998</v>
      </c>
      <c r="P70" s="48">
        <f t="shared" si="1"/>
        <v>297.06510000000003</v>
      </c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">
      <c r="A71" s="49"/>
      <c r="B71" s="29">
        <v>66</v>
      </c>
      <c r="C71" s="50">
        <v>1053</v>
      </c>
      <c r="D71" s="50">
        <v>595.00009999999997</v>
      </c>
      <c r="E71" s="29">
        <v>120</v>
      </c>
      <c r="F71" s="29">
        <v>224.9999</v>
      </c>
      <c r="G71" s="29">
        <v>0</v>
      </c>
      <c r="H71" s="29">
        <v>250.0001</v>
      </c>
      <c r="I71" s="50">
        <v>641</v>
      </c>
      <c r="J71" s="29">
        <v>233.81110000000001</v>
      </c>
      <c r="K71" s="30">
        <v>135.35239999999999</v>
      </c>
      <c r="L71" s="48">
        <f t="shared" ref="L71:L134" si="2">I71-J71-K71</f>
        <v>271.8365</v>
      </c>
      <c r="M71" s="51">
        <v>513.34320000000002</v>
      </c>
      <c r="N71" s="30">
        <v>175.6412</v>
      </c>
      <c r="O71" s="30">
        <v>113.1709</v>
      </c>
      <c r="P71" s="48">
        <f t="shared" ref="P71:P134" si="3">M71-N71-O71</f>
        <v>224.53109999999998</v>
      </c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">
      <c r="A72" s="49"/>
      <c r="B72" s="29">
        <v>67</v>
      </c>
      <c r="C72" s="50">
        <v>2284</v>
      </c>
      <c r="D72" s="50">
        <v>1445.0001999999999</v>
      </c>
      <c r="E72" s="29">
        <v>884.99990000000003</v>
      </c>
      <c r="F72" s="29">
        <v>90</v>
      </c>
      <c r="G72" s="29">
        <v>75</v>
      </c>
      <c r="H72" s="29">
        <v>394.99990000000003</v>
      </c>
      <c r="I72" s="50">
        <v>888.00009999999997</v>
      </c>
      <c r="J72" s="29">
        <v>323.90679999999998</v>
      </c>
      <c r="K72" s="30">
        <v>187.5085</v>
      </c>
      <c r="L72" s="48">
        <f t="shared" si="2"/>
        <v>376.58479999999997</v>
      </c>
      <c r="M72" s="51">
        <v>711.15260000000001</v>
      </c>
      <c r="N72" s="30">
        <v>243.32210000000001</v>
      </c>
      <c r="O72" s="30">
        <v>156.77969999999999</v>
      </c>
      <c r="P72" s="48">
        <f t="shared" si="3"/>
        <v>311.05080000000004</v>
      </c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">
      <c r="A73" s="49"/>
      <c r="B73" s="29">
        <v>68</v>
      </c>
      <c r="C73" s="50">
        <v>1286</v>
      </c>
      <c r="D73" s="50">
        <v>923.96079999999995</v>
      </c>
      <c r="E73" s="29">
        <v>137.5932</v>
      </c>
      <c r="F73" s="29">
        <v>437.77260000000001</v>
      </c>
      <c r="G73" s="29">
        <v>15</v>
      </c>
      <c r="H73" s="29">
        <v>333.5949</v>
      </c>
      <c r="I73" s="50">
        <v>844</v>
      </c>
      <c r="J73" s="29">
        <v>294.07639999999998</v>
      </c>
      <c r="K73" s="30">
        <v>188.0624</v>
      </c>
      <c r="L73" s="48">
        <f t="shared" si="2"/>
        <v>361.86120000000005</v>
      </c>
      <c r="M73" s="51">
        <v>655.96280000000002</v>
      </c>
      <c r="N73" s="30">
        <v>212.90639999999999</v>
      </c>
      <c r="O73" s="30">
        <v>147.61080000000001</v>
      </c>
      <c r="P73" s="48">
        <f t="shared" si="3"/>
        <v>295.44560000000001</v>
      </c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">
      <c r="A74" s="49"/>
      <c r="B74" s="29">
        <v>69</v>
      </c>
      <c r="C74" s="50">
        <v>1791</v>
      </c>
      <c r="D74" s="50">
        <v>916.03899999999999</v>
      </c>
      <c r="E74" s="29">
        <v>357.40690000000001</v>
      </c>
      <c r="F74" s="29">
        <v>227.22730000000001</v>
      </c>
      <c r="G74" s="29">
        <v>0</v>
      </c>
      <c r="H74" s="29">
        <v>331.4049</v>
      </c>
      <c r="I74" s="50">
        <v>811</v>
      </c>
      <c r="J74" s="29">
        <v>309.22800000000001</v>
      </c>
      <c r="K74" s="30">
        <v>132.8211</v>
      </c>
      <c r="L74" s="48">
        <f t="shared" si="2"/>
        <v>368.95089999999999</v>
      </c>
      <c r="M74" s="51">
        <v>633.23979999999995</v>
      </c>
      <c r="N74" s="30">
        <v>212.8587</v>
      </c>
      <c r="O74" s="30">
        <v>112.6871</v>
      </c>
      <c r="P74" s="48">
        <f t="shared" si="3"/>
        <v>307.69399999999996</v>
      </c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">
      <c r="A75" s="49"/>
      <c r="B75" s="29">
        <v>70</v>
      </c>
      <c r="C75" s="50">
        <v>3561</v>
      </c>
      <c r="D75" s="50">
        <v>1703.3465000000001</v>
      </c>
      <c r="E75" s="29">
        <v>754.47900000000004</v>
      </c>
      <c r="F75" s="29">
        <v>614.54539999999997</v>
      </c>
      <c r="G75" s="29">
        <v>19.487200000000001</v>
      </c>
      <c r="H75" s="29">
        <v>314.8347</v>
      </c>
      <c r="I75" s="50">
        <v>1181</v>
      </c>
      <c r="J75" s="29">
        <v>537.14779999999996</v>
      </c>
      <c r="K75" s="30">
        <v>167.8263</v>
      </c>
      <c r="L75" s="48">
        <f t="shared" si="2"/>
        <v>476.02590000000004</v>
      </c>
      <c r="M75" s="51">
        <v>856.74300000000005</v>
      </c>
      <c r="N75" s="30">
        <v>354.3</v>
      </c>
      <c r="O75" s="30">
        <v>135.1934</v>
      </c>
      <c r="P75" s="48">
        <f t="shared" si="3"/>
        <v>367.24960000000004</v>
      </c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">
      <c r="A76" s="49"/>
      <c r="B76" s="29">
        <v>71</v>
      </c>
      <c r="C76" s="50">
        <v>1784</v>
      </c>
      <c r="D76" s="50">
        <v>1185.0001</v>
      </c>
      <c r="E76" s="29">
        <v>585</v>
      </c>
      <c r="F76" s="29">
        <v>340</v>
      </c>
      <c r="G76" s="29">
        <v>0</v>
      </c>
      <c r="H76" s="29">
        <v>220.0001</v>
      </c>
      <c r="I76" s="50">
        <v>554</v>
      </c>
      <c r="J76" s="29">
        <v>264.66000000000003</v>
      </c>
      <c r="K76" s="30">
        <v>56.420200000000001</v>
      </c>
      <c r="L76" s="48">
        <f t="shared" si="2"/>
        <v>232.91979999999998</v>
      </c>
      <c r="M76" s="51">
        <v>434.15989999999999</v>
      </c>
      <c r="N76" s="30">
        <v>200.41220000000001</v>
      </c>
      <c r="O76" s="30">
        <v>45.493099999999998</v>
      </c>
      <c r="P76" s="48">
        <f t="shared" si="3"/>
        <v>188.25459999999998</v>
      </c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">
      <c r="A77" s="49"/>
      <c r="B77" s="29">
        <v>72</v>
      </c>
      <c r="C77" s="50">
        <v>1279</v>
      </c>
      <c r="D77" s="50">
        <v>854.99990000000003</v>
      </c>
      <c r="E77" s="29">
        <v>170</v>
      </c>
      <c r="F77" s="29">
        <v>135</v>
      </c>
      <c r="G77" s="29">
        <v>235</v>
      </c>
      <c r="H77" s="29">
        <v>315.00009999999997</v>
      </c>
      <c r="I77" s="50">
        <v>602</v>
      </c>
      <c r="J77" s="29">
        <v>217.38890000000001</v>
      </c>
      <c r="K77" s="30">
        <v>168.57810000000001</v>
      </c>
      <c r="L77" s="48">
        <f t="shared" si="2"/>
        <v>216.03299999999996</v>
      </c>
      <c r="M77" s="51">
        <v>488.10809999999998</v>
      </c>
      <c r="N77" s="30">
        <v>162.2508</v>
      </c>
      <c r="O77" s="30">
        <v>138.7492</v>
      </c>
      <c r="P77" s="48">
        <f t="shared" si="3"/>
        <v>187.10810000000001</v>
      </c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">
      <c r="A78" s="49"/>
      <c r="B78" s="29">
        <v>73</v>
      </c>
      <c r="C78" s="50">
        <v>1311</v>
      </c>
      <c r="D78" s="50">
        <v>854.0498</v>
      </c>
      <c r="E78" s="29">
        <v>210.34559999999999</v>
      </c>
      <c r="F78" s="29">
        <v>349.01819999999998</v>
      </c>
      <c r="G78" s="29">
        <v>28.333300000000001</v>
      </c>
      <c r="H78" s="29">
        <v>251.06710000000001</v>
      </c>
      <c r="I78" s="50">
        <v>628.60289999999998</v>
      </c>
      <c r="J78" s="29">
        <v>178.69319999999999</v>
      </c>
      <c r="K78" s="30">
        <v>145.33709999999999</v>
      </c>
      <c r="L78" s="48">
        <f t="shared" si="2"/>
        <v>304.57259999999997</v>
      </c>
      <c r="M78" s="51">
        <v>498.35539999999997</v>
      </c>
      <c r="N78" s="30">
        <v>130.2475</v>
      </c>
      <c r="O78" s="30">
        <v>114.7607</v>
      </c>
      <c r="P78" s="48">
        <f t="shared" si="3"/>
        <v>253.34719999999999</v>
      </c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">
      <c r="A79" s="49"/>
      <c r="B79" s="29">
        <v>74</v>
      </c>
      <c r="C79" s="50">
        <v>1987</v>
      </c>
      <c r="D79" s="50">
        <v>1165.0001999999999</v>
      </c>
      <c r="E79" s="29">
        <v>1095</v>
      </c>
      <c r="F79" s="29">
        <v>40</v>
      </c>
      <c r="G79" s="29">
        <v>0</v>
      </c>
      <c r="H79" s="29">
        <v>30</v>
      </c>
      <c r="I79" s="50">
        <v>792</v>
      </c>
      <c r="J79" s="29">
        <v>533.02520000000004</v>
      </c>
      <c r="K79" s="30">
        <v>55.456200000000003</v>
      </c>
      <c r="L79" s="48">
        <f t="shared" si="2"/>
        <v>203.51859999999996</v>
      </c>
      <c r="M79" s="51">
        <v>576.63630000000001</v>
      </c>
      <c r="N79" s="30">
        <v>377.9633</v>
      </c>
      <c r="O79" s="30">
        <v>48.456800000000001</v>
      </c>
      <c r="P79" s="48">
        <f t="shared" si="3"/>
        <v>150.21620000000001</v>
      </c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">
      <c r="A80" s="49"/>
      <c r="B80" s="29">
        <v>75</v>
      </c>
      <c r="C80" s="50">
        <v>2997</v>
      </c>
      <c r="D80" s="50">
        <v>1875</v>
      </c>
      <c r="E80" s="29">
        <v>620.00019999999995</v>
      </c>
      <c r="F80" s="29">
        <v>604.99990000000003</v>
      </c>
      <c r="G80" s="29">
        <v>25</v>
      </c>
      <c r="H80" s="29">
        <v>625</v>
      </c>
      <c r="I80" s="50">
        <v>1651</v>
      </c>
      <c r="J80" s="29">
        <v>600.67179999999996</v>
      </c>
      <c r="K80" s="30">
        <v>325.44959999999998</v>
      </c>
      <c r="L80" s="48">
        <f t="shared" si="2"/>
        <v>724.87860000000001</v>
      </c>
      <c r="M80" s="51">
        <v>1330.3583000000001</v>
      </c>
      <c r="N80" s="30">
        <v>472.56330000000003</v>
      </c>
      <c r="O80" s="30">
        <v>257.0301</v>
      </c>
      <c r="P80" s="48">
        <f t="shared" si="3"/>
        <v>600.76490000000013</v>
      </c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">
      <c r="A81" s="49"/>
      <c r="B81" s="29">
        <v>76</v>
      </c>
      <c r="C81" s="50">
        <v>2784</v>
      </c>
      <c r="D81" s="50">
        <v>1031.6534999999999</v>
      </c>
      <c r="E81" s="29">
        <v>640.52099999999996</v>
      </c>
      <c r="F81" s="29">
        <v>185.4546</v>
      </c>
      <c r="G81" s="29">
        <v>45.512900000000002</v>
      </c>
      <c r="H81" s="29">
        <v>160.1653</v>
      </c>
      <c r="I81" s="50">
        <v>927</v>
      </c>
      <c r="J81" s="29">
        <v>421.62240000000003</v>
      </c>
      <c r="K81" s="30">
        <v>131.73159999999999</v>
      </c>
      <c r="L81" s="48">
        <f t="shared" si="2"/>
        <v>373.64599999999996</v>
      </c>
      <c r="M81" s="51">
        <v>672.48159999999996</v>
      </c>
      <c r="N81" s="30">
        <v>278.10000000000002</v>
      </c>
      <c r="O81" s="30">
        <v>106.11709999999999</v>
      </c>
      <c r="P81" s="48">
        <f t="shared" si="3"/>
        <v>288.26449999999994</v>
      </c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">
      <c r="A82" s="49"/>
      <c r="B82" s="29">
        <v>77</v>
      </c>
      <c r="C82" s="50">
        <v>1794</v>
      </c>
      <c r="D82" s="50">
        <v>630.00019999999995</v>
      </c>
      <c r="E82" s="29">
        <v>440.00009999999997</v>
      </c>
      <c r="F82" s="29">
        <v>20</v>
      </c>
      <c r="G82" s="29">
        <v>0</v>
      </c>
      <c r="H82" s="29">
        <v>170</v>
      </c>
      <c r="I82" s="50">
        <v>696.00009999999997</v>
      </c>
      <c r="J82" s="29">
        <v>439.33969999999999</v>
      </c>
      <c r="K82" s="30">
        <v>44.636600000000001</v>
      </c>
      <c r="L82" s="48">
        <f t="shared" si="2"/>
        <v>212.02379999999999</v>
      </c>
      <c r="M82" s="51">
        <v>478.60340000000002</v>
      </c>
      <c r="N82" s="30">
        <v>293.44420000000002</v>
      </c>
      <c r="O82" s="30">
        <v>38.023800000000001</v>
      </c>
      <c r="P82" s="48">
        <f t="shared" si="3"/>
        <v>147.1354</v>
      </c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49"/>
      <c r="B83" s="29">
        <v>78</v>
      </c>
      <c r="C83" s="50">
        <v>916</v>
      </c>
      <c r="D83" s="50">
        <v>835.03970000000004</v>
      </c>
      <c r="E83" s="29">
        <v>204.35550000000001</v>
      </c>
      <c r="F83" s="29">
        <v>438.75</v>
      </c>
      <c r="G83" s="29">
        <v>43.333300000000001</v>
      </c>
      <c r="H83" s="29">
        <v>148.60069999999999</v>
      </c>
      <c r="I83" s="50">
        <v>581</v>
      </c>
      <c r="J83" s="29">
        <v>243.9716</v>
      </c>
      <c r="K83" s="30">
        <v>71.9375</v>
      </c>
      <c r="L83" s="48">
        <f t="shared" si="2"/>
        <v>265.09090000000003</v>
      </c>
      <c r="M83" s="51">
        <v>445.04469999999998</v>
      </c>
      <c r="N83" s="30">
        <v>175.334</v>
      </c>
      <c r="O83" s="30">
        <v>59.617899999999999</v>
      </c>
      <c r="P83" s="48">
        <f t="shared" si="3"/>
        <v>210.09279999999998</v>
      </c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49"/>
      <c r="B84" s="29">
        <v>79</v>
      </c>
      <c r="C84" s="50">
        <v>1302</v>
      </c>
      <c r="D84" s="50">
        <v>610.00009999999997</v>
      </c>
      <c r="E84" s="29">
        <v>165</v>
      </c>
      <c r="F84" s="29">
        <v>250.0001</v>
      </c>
      <c r="G84" s="29">
        <v>0</v>
      </c>
      <c r="H84" s="29">
        <v>130</v>
      </c>
      <c r="I84" s="50">
        <v>730</v>
      </c>
      <c r="J84" s="29">
        <v>263.61110000000002</v>
      </c>
      <c r="K84" s="30">
        <v>204.42189999999999</v>
      </c>
      <c r="L84" s="48">
        <f t="shared" si="2"/>
        <v>261.96699999999998</v>
      </c>
      <c r="M84" s="51">
        <v>591.89189999999996</v>
      </c>
      <c r="N84" s="30">
        <v>196.7492</v>
      </c>
      <c r="O84" s="30">
        <v>168.2508</v>
      </c>
      <c r="P84" s="48">
        <f t="shared" si="3"/>
        <v>226.89189999999999</v>
      </c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49"/>
      <c r="B85" s="29">
        <v>80</v>
      </c>
      <c r="C85" s="50">
        <v>1643</v>
      </c>
      <c r="D85" s="50">
        <v>756.81619999999998</v>
      </c>
      <c r="E85" s="29">
        <v>252.6105</v>
      </c>
      <c r="F85" s="29">
        <v>422.3252</v>
      </c>
      <c r="G85" s="29">
        <v>3.38462</v>
      </c>
      <c r="H85" s="29">
        <v>78.495699999999999</v>
      </c>
      <c r="I85" s="50">
        <v>954.39710000000002</v>
      </c>
      <c r="J85" s="29">
        <v>271.30680000000001</v>
      </c>
      <c r="K85" s="30">
        <v>220.66290000000001</v>
      </c>
      <c r="L85" s="48">
        <f t="shared" si="2"/>
        <v>462.42740000000003</v>
      </c>
      <c r="M85" s="51">
        <v>756.64459999999997</v>
      </c>
      <c r="N85" s="30">
        <v>197.7525</v>
      </c>
      <c r="O85" s="30">
        <v>174.23929999999999</v>
      </c>
      <c r="P85" s="48">
        <f t="shared" si="3"/>
        <v>384.65280000000007</v>
      </c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49"/>
      <c r="B86" s="29">
        <v>81</v>
      </c>
      <c r="C86" s="50">
        <v>2648</v>
      </c>
      <c r="D86" s="50">
        <v>1270.0001999999999</v>
      </c>
      <c r="E86" s="29">
        <v>560.00009999999997</v>
      </c>
      <c r="F86" s="29">
        <v>415</v>
      </c>
      <c r="G86" s="29">
        <v>40</v>
      </c>
      <c r="H86" s="29">
        <v>255.0001</v>
      </c>
      <c r="I86" s="50">
        <v>1172</v>
      </c>
      <c r="J86" s="29">
        <v>587.15269999999998</v>
      </c>
      <c r="K86" s="30">
        <v>105.8074</v>
      </c>
      <c r="L86" s="48">
        <f t="shared" si="2"/>
        <v>479.03989999999999</v>
      </c>
      <c r="M86" s="51">
        <v>924.83100000000002</v>
      </c>
      <c r="N86" s="30">
        <v>449.97539999999998</v>
      </c>
      <c r="O86" s="30">
        <v>84.192400000000006</v>
      </c>
      <c r="P86" s="48">
        <f t="shared" si="3"/>
        <v>390.66320000000002</v>
      </c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49"/>
      <c r="B87" s="29">
        <v>82</v>
      </c>
      <c r="C87" s="50">
        <v>2593</v>
      </c>
      <c r="D87" s="50">
        <v>1655</v>
      </c>
      <c r="E87" s="29">
        <v>785.00019999999995</v>
      </c>
      <c r="F87" s="29">
        <v>615.00009999999997</v>
      </c>
      <c r="G87" s="29">
        <v>50</v>
      </c>
      <c r="H87" s="29">
        <v>185.0001</v>
      </c>
      <c r="I87" s="50">
        <v>1309</v>
      </c>
      <c r="J87" s="29">
        <v>591.97649999999999</v>
      </c>
      <c r="K87" s="30">
        <v>95.882599999999996</v>
      </c>
      <c r="L87" s="48">
        <f t="shared" si="2"/>
        <v>621.14089999999999</v>
      </c>
      <c r="M87" s="51">
        <v>1069.7611999999999</v>
      </c>
      <c r="N87" s="30">
        <v>459.08370000000002</v>
      </c>
      <c r="O87" s="30">
        <v>85.014899999999997</v>
      </c>
      <c r="P87" s="48">
        <f t="shared" si="3"/>
        <v>525.66259999999988</v>
      </c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49"/>
      <c r="B88" s="29">
        <v>83</v>
      </c>
      <c r="C88" s="50">
        <v>1673</v>
      </c>
      <c r="D88" s="50">
        <v>1170.0001</v>
      </c>
      <c r="E88" s="29">
        <v>735.00009999999997</v>
      </c>
      <c r="F88" s="29">
        <v>165</v>
      </c>
      <c r="G88" s="29">
        <v>0</v>
      </c>
      <c r="H88" s="29">
        <v>230.0001</v>
      </c>
      <c r="I88" s="50">
        <v>674</v>
      </c>
      <c r="J88" s="29">
        <v>453.60980000000001</v>
      </c>
      <c r="K88" s="30">
        <v>47.1937</v>
      </c>
      <c r="L88" s="48">
        <f t="shared" si="2"/>
        <v>173.19649999999999</v>
      </c>
      <c r="M88" s="51">
        <v>490.72329999999999</v>
      </c>
      <c r="N88" s="30">
        <v>321.6506</v>
      </c>
      <c r="O88" s="30">
        <v>41.237299999999998</v>
      </c>
      <c r="P88" s="48">
        <f t="shared" si="3"/>
        <v>127.83539999999999</v>
      </c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49"/>
      <c r="B89" s="29">
        <v>84</v>
      </c>
      <c r="C89" s="50">
        <v>1750</v>
      </c>
      <c r="D89" s="50">
        <v>1039.0001</v>
      </c>
      <c r="E89" s="29">
        <v>395.00009999999997</v>
      </c>
      <c r="F89" s="29">
        <v>350.00009999999997</v>
      </c>
      <c r="G89" s="29">
        <v>4</v>
      </c>
      <c r="H89" s="29">
        <v>289.99990000000003</v>
      </c>
      <c r="I89" s="50">
        <v>850</v>
      </c>
      <c r="J89" s="29">
        <v>374.73820000000001</v>
      </c>
      <c r="K89" s="30">
        <v>118.0637</v>
      </c>
      <c r="L89" s="48">
        <f t="shared" si="2"/>
        <v>357.19810000000001</v>
      </c>
      <c r="M89" s="51">
        <v>677.96839999999997</v>
      </c>
      <c r="N89" s="30">
        <v>285.72000000000003</v>
      </c>
      <c r="O89" s="30">
        <v>94.736500000000007</v>
      </c>
      <c r="P89" s="48">
        <f t="shared" si="3"/>
        <v>297.51189999999997</v>
      </c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49"/>
      <c r="B90" s="29">
        <v>85</v>
      </c>
      <c r="C90" s="50">
        <v>2476</v>
      </c>
      <c r="D90" s="50">
        <v>1007.0599</v>
      </c>
      <c r="E90" s="29">
        <v>776.47569999999996</v>
      </c>
      <c r="F90" s="29">
        <v>74.558700000000002</v>
      </c>
      <c r="G90" s="29">
        <v>60.588299999999997</v>
      </c>
      <c r="H90" s="29">
        <v>76.346199999999996</v>
      </c>
      <c r="I90" s="50">
        <v>340</v>
      </c>
      <c r="J90" s="29">
        <v>142.77170000000001</v>
      </c>
      <c r="K90" s="30">
        <v>42.097700000000003</v>
      </c>
      <c r="L90" s="48">
        <f t="shared" si="2"/>
        <v>155.13059999999999</v>
      </c>
      <c r="M90" s="51">
        <v>260.43920000000003</v>
      </c>
      <c r="N90" s="30">
        <v>102.60509999999999</v>
      </c>
      <c r="O90" s="30">
        <v>34.888300000000001</v>
      </c>
      <c r="P90" s="48">
        <f t="shared" si="3"/>
        <v>122.94580000000003</v>
      </c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49"/>
      <c r="B91" s="29">
        <v>86</v>
      </c>
      <c r="C91" s="50">
        <v>1754</v>
      </c>
      <c r="D91" s="50">
        <v>975.00009999999997</v>
      </c>
      <c r="E91" s="29">
        <v>184.9999</v>
      </c>
      <c r="F91" s="29">
        <v>410.00009999999997</v>
      </c>
      <c r="G91" s="29">
        <v>40</v>
      </c>
      <c r="H91" s="29">
        <v>340</v>
      </c>
      <c r="I91" s="50">
        <v>1419</v>
      </c>
      <c r="J91" s="29">
        <v>595.86180000000002</v>
      </c>
      <c r="K91" s="30">
        <v>175.69589999999999</v>
      </c>
      <c r="L91" s="48">
        <f t="shared" si="2"/>
        <v>647.44229999999993</v>
      </c>
      <c r="M91" s="51">
        <v>1086.9508000000001</v>
      </c>
      <c r="N91" s="30">
        <v>428.2253</v>
      </c>
      <c r="O91" s="30">
        <v>145.60730000000001</v>
      </c>
      <c r="P91" s="48">
        <f t="shared" si="3"/>
        <v>513.1182</v>
      </c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49"/>
      <c r="B92" s="29">
        <v>87</v>
      </c>
      <c r="C92" s="50">
        <v>2035</v>
      </c>
      <c r="D92" s="50">
        <v>514</v>
      </c>
      <c r="E92" s="29">
        <v>385</v>
      </c>
      <c r="F92" s="29">
        <v>110</v>
      </c>
      <c r="G92" s="29">
        <v>4</v>
      </c>
      <c r="H92" s="29">
        <v>15</v>
      </c>
      <c r="I92" s="50">
        <v>496</v>
      </c>
      <c r="J92" s="29">
        <v>313.0926</v>
      </c>
      <c r="K92" s="30">
        <v>31.81</v>
      </c>
      <c r="L92" s="48">
        <f t="shared" si="2"/>
        <v>151.09739999999999</v>
      </c>
      <c r="M92" s="51">
        <v>341.0736</v>
      </c>
      <c r="N92" s="30">
        <v>209.12110000000001</v>
      </c>
      <c r="O92" s="30">
        <v>27.0974</v>
      </c>
      <c r="P92" s="48">
        <f t="shared" si="3"/>
        <v>104.85509999999999</v>
      </c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49"/>
      <c r="B93" s="29">
        <v>88</v>
      </c>
      <c r="C93" s="50">
        <v>523</v>
      </c>
      <c r="D93" s="50">
        <v>337.94009999999997</v>
      </c>
      <c r="E93" s="29">
        <v>68.524199999999993</v>
      </c>
      <c r="F93" s="29">
        <v>165.44120000000001</v>
      </c>
      <c r="G93" s="29">
        <v>4.4117600000000001</v>
      </c>
      <c r="H93" s="29">
        <v>83.653899999999993</v>
      </c>
      <c r="I93" s="50">
        <v>301</v>
      </c>
      <c r="J93" s="29">
        <v>126.39490000000001</v>
      </c>
      <c r="K93" s="30">
        <v>37.268799999999999</v>
      </c>
      <c r="L93" s="48">
        <f t="shared" si="2"/>
        <v>137.33629999999999</v>
      </c>
      <c r="M93" s="51">
        <v>230.56530000000001</v>
      </c>
      <c r="N93" s="30">
        <v>90.835700000000003</v>
      </c>
      <c r="O93" s="30">
        <v>30.886399999999998</v>
      </c>
      <c r="P93" s="48">
        <f t="shared" si="3"/>
        <v>108.84320000000001</v>
      </c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49"/>
      <c r="B94" s="29">
        <v>89</v>
      </c>
      <c r="C94" s="50">
        <v>2053</v>
      </c>
      <c r="D94" s="50">
        <v>1245.2761</v>
      </c>
      <c r="E94" s="29">
        <v>443.86380000000003</v>
      </c>
      <c r="F94" s="29">
        <v>459.70350000000002</v>
      </c>
      <c r="G94" s="29">
        <v>3.5428600000000001</v>
      </c>
      <c r="H94" s="29">
        <v>338.16609999999997</v>
      </c>
      <c r="I94" s="50">
        <v>1066</v>
      </c>
      <c r="J94" s="29">
        <v>369.37220000000002</v>
      </c>
      <c r="K94" s="30">
        <v>200.11259999999999</v>
      </c>
      <c r="L94" s="48">
        <f t="shared" si="2"/>
        <v>496.51519999999999</v>
      </c>
      <c r="M94" s="51">
        <v>865.80799999999999</v>
      </c>
      <c r="N94" s="30">
        <v>297.28609999999998</v>
      </c>
      <c r="O94" s="30">
        <v>159.09540000000001</v>
      </c>
      <c r="P94" s="48">
        <f t="shared" si="3"/>
        <v>409.42649999999992</v>
      </c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49"/>
      <c r="B95" s="29">
        <v>90</v>
      </c>
      <c r="C95" s="50">
        <v>1081</v>
      </c>
      <c r="D95" s="50">
        <v>285.00009999999997</v>
      </c>
      <c r="E95" s="29">
        <v>75</v>
      </c>
      <c r="F95" s="29">
        <v>120</v>
      </c>
      <c r="G95" s="29">
        <v>50</v>
      </c>
      <c r="H95" s="29">
        <v>0</v>
      </c>
      <c r="I95" s="50">
        <v>351</v>
      </c>
      <c r="J95" s="29">
        <v>180.7765</v>
      </c>
      <c r="K95" s="30">
        <v>14.2235</v>
      </c>
      <c r="L95" s="48">
        <f t="shared" si="2"/>
        <v>156</v>
      </c>
      <c r="M95" s="51">
        <v>272.5412</v>
      </c>
      <c r="N95" s="30">
        <v>133.97649999999999</v>
      </c>
      <c r="O95" s="30">
        <v>11.6235</v>
      </c>
      <c r="P95" s="48">
        <f t="shared" si="3"/>
        <v>126.94120000000001</v>
      </c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49"/>
      <c r="B96" s="29">
        <v>91</v>
      </c>
      <c r="C96" s="50">
        <v>1560</v>
      </c>
      <c r="D96" s="50">
        <v>920.00009999999997</v>
      </c>
      <c r="E96" s="29">
        <v>620</v>
      </c>
      <c r="F96" s="29">
        <v>205.0001</v>
      </c>
      <c r="G96" s="29">
        <v>55</v>
      </c>
      <c r="H96" s="29">
        <v>40</v>
      </c>
      <c r="I96" s="50">
        <v>771</v>
      </c>
      <c r="J96" s="29">
        <v>395.84370000000001</v>
      </c>
      <c r="K96" s="30">
        <v>53.309600000000003</v>
      </c>
      <c r="L96" s="48">
        <f t="shared" si="2"/>
        <v>321.8467</v>
      </c>
      <c r="M96" s="51">
        <v>632.15629999999999</v>
      </c>
      <c r="N96" s="30">
        <v>314.28789999999998</v>
      </c>
      <c r="O96" s="30">
        <v>43.761600000000001</v>
      </c>
      <c r="P96" s="48">
        <f t="shared" si="3"/>
        <v>274.10680000000002</v>
      </c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49"/>
      <c r="B97" s="29">
        <v>92</v>
      </c>
      <c r="C97" s="50">
        <v>1273</v>
      </c>
      <c r="D97" s="50">
        <v>790</v>
      </c>
      <c r="E97" s="29">
        <v>420</v>
      </c>
      <c r="F97" s="29">
        <v>194.9999</v>
      </c>
      <c r="G97" s="29">
        <v>95</v>
      </c>
      <c r="H97" s="29">
        <v>80</v>
      </c>
      <c r="I97" s="50">
        <v>492</v>
      </c>
      <c r="J97" s="29">
        <v>310.5677</v>
      </c>
      <c r="K97" s="30">
        <v>31.5534</v>
      </c>
      <c r="L97" s="48">
        <f t="shared" si="2"/>
        <v>149.87889999999999</v>
      </c>
      <c r="M97" s="51">
        <v>338.32299999999998</v>
      </c>
      <c r="N97" s="30">
        <v>207.43469999999999</v>
      </c>
      <c r="O97" s="30">
        <v>26.878900000000002</v>
      </c>
      <c r="P97" s="48">
        <f t="shared" si="3"/>
        <v>104.00939999999999</v>
      </c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49"/>
      <c r="B98" s="29">
        <v>93</v>
      </c>
      <c r="C98" s="50">
        <v>1114</v>
      </c>
      <c r="D98" s="50">
        <v>799.96050000000002</v>
      </c>
      <c r="E98" s="29">
        <v>400.64440000000002</v>
      </c>
      <c r="F98" s="29">
        <v>231.25</v>
      </c>
      <c r="G98" s="29">
        <v>21.666699999999999</v>
      </c>
      <c r="H98" s="29">
        <v>146.39920000000001</v>
      </c>
      <c r="I98" s="50">
        <v>633</v>
      </c>
      <c r="J98" s="29">
        <v>356.59</v>
      </c>
      <c r="K98" s="30">
        <v>60.486699999999999</v>
      </c>
      <c r="L98" s="48">
        <f t="shared" si="2"/>
        <v>215.92330000000004</v>
      </c>
      <c r="M98" s="51">
        <v>479.67329999999998</v>
      </c>
      <c r="N98" s="30">
        <v>256.7167</v>
      </c>
      <c r="O98" s="30">
        <v>49.2333</v>
      </c>
      <c r="P98" s="48">
        <f t="shared" si="3"/>
        <v>173.72329999999999</v>
      </c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49"/>
      <c r="B99" s="29">
        <v>94</v>
      </c>
      <c r="C99" s="50">
        <v>1491</v>
      </c>
      <c r="D99" s="50">
        <v>778.99990000000003</v>
      </c>
      <c r="E99" s="29">
        <v>250</v>
      </c>
      <c r="F99" s="29">
        <v>439.99990000000003</v>
      </c>
      <c r="G99" s="29">
        <v>65</v>
      </c>
      <c r="H99" s="29">
        <v>20</v>
      </c>
      <c r="I99" s="50">
        <v>956</v>
      </c>
      <c r="J99" s="29">
        <v>491.21679999999998</v>
      </c>
      <c r="K99" s="30">
        <v>59.174999999999997</v>
      </c>
      <c r="L99" s="48">
        <f t="shared" si="2"/>
        <v>405.60820000000001</v>
      </c>
      <c r="M99" s="51">
        <v>773.32690000000002</v>
      </c>
      <c r="N99" s="30">
        <v>383.4239</v>
      </c>
      <c r="O99" s="30">
        <v>48.540300000000002</v>
      </c>
      <c r="P99" s="48">
        <f t="shared" si="3"/>
        <v>341.36270000000002</v>
      </c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49"/>
      <c r="B100" s="29">
        <v>95</v>
      </c>
      <c r="C100" s="50">
        <v>2395</v>
      </c>
      <c r="D100" s="50">
        <v>1834.9998000000001</v>
      </c>
      <c r="E100" s="29">
        <v>980.00009999999997</v>
      </c>
      <c r="F100" s="29">
        <v>420</v>
      </c>
      <c r="G100" s="29">
        <v>45.000100000000003</v>
      </c>
      <c r="H100" s="29">
        <v>370.00020000000001</v>
      </c>
      <c r="I100" s="50">
        <v>1189</v>
      </c>
      <c r="J100" s="29">
        <v>612.37390000000005</v>
      </c>
      <c r="K100" s="30">
        <v>48.181699999999999</v>
      </c>
      <c r="L100" s="48">
        <f t="shared" si="2"/>
        <v>528.44439999999997</v>
      </c>
      <c r="M100" s="51">
        <v>923.22349999999994</v>
      </c>
      <c r="N100" s="30">
        <v>453.84050000000002</v>
      </c>
      <c r="O100" s="30">
        <v>39.374299999999998</v>
      </c>
      <c r="P100" s="48">
        <f t="shared" si="3"/>
        <v>430.00869999999992</v>
      </c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49"/>
      <c r="B101" s="29">
        <v>96</v>
      </c>
      <c r="C101" s="50">
        <v>932</v>
      </c>
      <c r="D101" s="50">
        <v>435.00009999999997</v>
      </c>
      <c r="E101" s="29">
        <v>290.00009999999997</v>
      </c>
      <c r="F101" s="29">
        <v>144.9999</v>
      </c>
      <c r="G101" s="29">
        <v>0</v>
      </c>
      <c r="H101" s="29">
        <v>0</v>
      </c>
      <c r="I101" s="50">
        <v>451</v>
      </c>
      <c r="J101" s="29">
        <v>306.88470000000001</v>
      </c>
      <c r="K101" s="30">
        <v>8.24132</v>
      </c>
      <c r="L101" s="48">
        <f t="shared" si="2"/>
        <v>135.87397999999999</v>
      </c>
      <c r="M101" s="51">
        <v>329.81079999999997</v>
      </c>
      <c r="N101" s="30">
        <v>213.98769999999999</v>
      </c>
      <c r="O101" s="30">
        <v>6.5896600000000003</v>
      </c>
      <c r="P101" s="48">
        <f t="shared" si="3"/>
        <v>109.23343999999999</v>
      </c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49"/>
      <c r="B102" s="29">
        <v>97</v>
      </c>
      <c r="C102" s="50">
        <v>677</v>
      </c>
      <c r="D102" s="50">
        <v>494.99990000000003</v>
      </c>
      <c r="E102" s="29">
        <v>209.9999</v>
      </c>
      <c r="F102" s="29">
        <v>185</v>
      </c>
      <c r="G102" s="29">
        <v>0</v>
      </c>
      <c r="H102" s="29">
        <v>100.0001</v>
      </c>
      <c r="I102" s="50">
        <v>441</v>
      </c>
      <c r="J102" s="29">
        <v>164.13380000000001</v>
      </c>
      <c r="K102" s="30">
        <v>49.649000000000001</v>
      </c>
      <c r="L102" s="48">
        <f t="shared" si="2"/>
        <v>227.21719999999999</v>
      </c>
      <c r="M102" s="51">
        <v>356.30459999999999</v>
      </c>
      <c r="N102" s="30">
        <v>126.1669</v>
      </c>
      <c r="O102" s="30">
        <v>42.055599999999998</v>
      </c>
      <c r="P102" s="48">
        <f t="shared" si="3"/>
        <v>188.0821</v>
      </c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49"/>
      <c r="B103" s="29">
        <v>98</v>
      </c>
      <c r="C103" s="50">
        <v>2091</v>
      </c>
      <c r="D103" s="50">
        <v>1525.0001</v>
      </c>
      <c r="E103" s="29">
        <v>739.99980000000005</v>
      </c>
      <c r="F103" s="29">
        <v>619.99990000000003</v>
      </c>
      <c r="G103" s="29">
        <v>45.000100000000003</v>
      </c>
      <c r="H103" s="29">
        <v>120.0001</v>
      </c>
      <c r="I103" s="50">
        <v>1262</v>
      </c>
      <c r="J103" s="29">
        <v>670</v>
      </c>
      <c r="K103" s="30">
        <v>62</v>
      </c>
      <c r="L103" s="48">
        <f t="shared" si="2"/>
        <v>530</v>
      </c>
      <c r="M103" s="51">
        <v>1035</v>
      </c>
      <c r="N103" s="30">
        <v>533</v>
      </c>
      <c r="O103" s="30">
        <v>52</v>
      </c>
      <c r="P103" s="48">
        <f t="shared" si="3"/>
        <v>450</v>
      </c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49"/>
      <c r="B104" s="29">
        <v>99</v>
      </c>
      <c r="C104" s="50">
        <v>30</v>
      </c>
      <c r="D104" s="50">
        <v>19</v>
      </c>
      <c r="E104" s="29">
        <v>15</v>
      </c>
      <c r="F104" s="29">
        <v>0</v>
      </c>
      <c r="G104" s="29">
        <v>0</v>
      </c>
      <c r="H104" s="29">
        <v>4</v>
      </c>
      <c r="I104" s="50">
        <v>48</v>
      </c>
      <c r="J104" s="29">
        <v>27.253799999999998</v>
      </c>
      <c r="K104" s="30">
        <v>3.7368700000000001</v>
      </c>
      <c r="L104" s="48">
        <f t="shared" si="2"/>
        <v>17.009330000000002</v>
      </c>
      <c r="M104" s="51">
        <v>34.956899999999997</v>
      </c>
      <c r="N104" s="30">
        <v>19.018000000000001</v>
      </c>
      <c r="O104" s="30">
        <v>3.0893299999999999</v>
      </c>
      <c r="P104" s="48">
        <f t="shared" si="3"/>
        <v>12.849569999999996</v>
      </c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49"/>
      <c r="B105" s="29">
        <v>100</v>
      </c>
      <c r="C105" s="50">
        <v>3119</v>
      </c>
      <c r="D105" s="50">
        <v>955</v>
      </c>
      <c r="E105" s="29">
        <v>604.99990000000003</v>
      </c>
      <c r="F105" s="29">
        <v>250.0001</v>
      </c>
      <c r="G105" s="29">
        <v>30</v>
      </c>
      <c r="H105" s="29">
        <v>70</v>
      </c>
      <c r="I105" s="50">
        <v>862</v>
      </c>
      <c r="J105" s="29">
        <v>562.21230000000003</v>
      </c>
      <c r="K105" s="30">
        <v>54.132399999999997</v>
      </c>
      <c r="L105" s="48">
        <f t="shared" si="2"/>
        <v>245.65529999999998</v>
      </c>
      <c r="M105" s="51">
        <v>628.40679999999998</v>
      </c>
      <c r="N105" s="30">
        <v>393.93110000000001</v>
      </c>
      <c r="O105" s="30">
        <v>46.4833</v>
      </c>
      <c r="P105" s="48">
        <f t="shared" si="3"/>
        <v>187.99239999999998</v>
      </c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49"/>
      <c r="B106" s="29">
        <v>101</v>
      </c>
      <c r="C106" s="50">
        <v>2157</v>
      </c>
      <c r="D106" s="50">
        <v>1219.4059999999999</v>
      </c>
      <c r="E106" s="29">
        <v>752.17470000000003</v>
      </c>
      <c r="F106" s="29">
        <v>407.09960000000001</v>
      </c>
      <c r="G106" s="29">
        <v>15.631600000000001</v>
      </c>
      <c r="H106" s="29">
        <v>44.5</v>
      </c>
      <c r="I106" s="50">
        <v>972</v>
      </c>
      <c r="J106" s="29">
        <v>661.48230000000001</v>
      </c>
      <c r="K106" s="30">
        <v>17.197900000000001</v>
      </c>
      <c r="L106" s="48">
        <f t="shared" si="2"/>
        <v>293.31979999999999</v>
      </c>
      <c r="M106" s="51">
        <v>710.84670000000006</v>
      </c>
      <c r="N106" s="30">
        <v>461.15859999999998</v>
      </c>
      <c r="O106" s="30">
        <v>13.694599999999999</v>
      </c>
      <c r="P106" s="48">
        <f t="shared" si="3"/>
        <v>235.99350000000007</v>
      </c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49"/>
      <c r="B107" s="29">
        <v>102</v>
      </c>
      <c r="C107" s="50">
        <v>1654</v>
      </c>
      <c r="D107" s="50">
        <v>664.60299999999995</v>
      </c>
      <c r="E107" s="29">
        <v>532.49260000000004</v>
      </c>
      <c r="F107" s="29">
        <v>90.577299999999994</v>
      </c>
      <c r="G107" s="29">
        <v>5.6761100000000004</v>
      </c>
      <c r="H107" s="29">
        <v>15.857100000000001</v>
      </c>
      <c r="I107" s="50">
        <v>525</v>
      </c>
      <c r="J107" s="29">
        <v>357.28210000000001</v>
      </c>
      <c r="K107" s="30">
        <v>9.2889900000000001</v>
      </c>
      <c r="L107" s="48">
        <f t="shared" si="2"/>
        <v>158.42890999999997</v>
      </c>
      <c r="M107" s="51">
        <v>383.94499999999999</v>
      </c>
      <c r="N107" s="30">
        <v>249.08260000000001</v>
      </c>
      <c r="O107" s="30">
        <v>7.3967900000000002</v>
      </c>
      <c r="P107" s="48">
        <f t="shared" si="3"/>
        <v>127.46560999999998</v>
      </c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49"/>
      <c r="B108" s="29">
        <v>103</v>
      </c>
      <c r="C108" s="50">
        <v>2094</v>
      </c>
      <c r="D108" s="50">
        <v>959.99980000000005</v>
      </c>
      <c r="E108" s="29">
        <v>454.99979999999999</v>
      </c>
      <c r="F108" s="29">
        <v>360</v>
      </c>
      <c r="G108" s="29">
        <v>70</v>
      </c>
      <c r="H108" s="29">
        <v>75</v>
      </c>
      <c r="I108" s="50">
        <v>875</v>
      </c>
      <c r="J108" s="29">
        <v>383.47390000000001</v>
      </c>
      <c r="K108" s="30">
        <v>97.7483</v>
      </c>
      <c r="L108" s="48">
        <f t="shared" si="2"/>
        <v>393.77779999999996</v>
      </c>
      <c r="M108" s="51">
        <v>680.61739999999998</v>
      </c>
      <c r="N108" s="30">
        <v>279.32049999999998</v>
      </c>
      <c r="O108" s="30">
        <v>80.7607</v>
      </c>
      <c r="P108" s="48">
        <f t="shared" si="3"/>
        <v>320.53620000000001</v>
      </c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49"/>
      <c r="B109" s="29">
        <v>104</v>
      </c>
      <c r="C109" s="50">
        <v>808</v>
      </c>
      <c r="D109" s="50">
        <v>406.3759</v>
      </c>
      <c r="E109" s="29">
        <v>114.5838</v>
      </c>
      <c r="F109" s="29">
        <v>181.8135</v>
      </c>
      <c r="G109" s="29">
        <v>9.18919</v>
      </c>
      <c r="H109" s="29">
        <v>90.789400000000001</v>
      </c>
      <c r="I109" s="50">
        <v>306</v>
      </c>
      <c r="J109" s="29">
        <v>113.9217</v>
      </c>
      <c r="K109" s="30">
        <v>34.698999999999998</v>
      </c>
      <c r="L109" s="48">
        <f t="shared" si="2"/>
        <v>157.3793</v>
      </c>
      <c r="M109" s="51">
        <v>247.17580000000001</v>
      </c>
      <c r="N109" s="30">
        <v>87.516999999999996</v>
      </c>
      <c r="O109" s="30">
        <v>29.365200000000002</v>
      </c>
      <c r="P109" s="48">
        <f t="shared" si="3"/>
        <v>130.29360000000003</v>
      </c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49"/>
      <c r="B110" s="29">
        <v>105</v>
      </c>
      <c r="C110" s="50">
        <v>2258</v>
      </c>
      <c r="D110" s="50">
        <v>1126.5636</v>
      </c>
      <c r="E110" s="29">
        <v>463.17070000000001</v>
      </c>
      <c r="F110" s="29">
        <v>330.67860000000002</v>
      </c>
      <c r="G110" s="29">
        <v>5</v>
      </c>
      <c r="H110" s="29">
        <v>307.71429999999998</v>
      </c>
      <c r="I110" s="50">
        <v>916</v>
      </c>
      <c r="J110" s="29">
        <v>411.1447</v>
      </c>
      <c r="K110" s="30">
        <v>117.40009999999999</v>
      </c>
      <c r="L110" s="48">
        <f t="shared" si="2"/>
        <v>387.45519999999999</v>
      </c>
      <c r="M110" s="51">
        <v>720.04740000000004</v>
      </c>
      <c r="N110" s="30">
        <v>302.5498</v>
      </c>
      <c r="O110" s="30">
        <v>96.465000000000003</v>
      </c>
      <c r="P110" s="48">
        <f t="shared" si="3"/>
        <v>321.0326</v>
      </c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49"/>
      <c r="B111" s="29">
        <v>106</v>
      </c>
      <c r="C111" s="50">
        <v>451</v>
      </c>
      <c r="D111" s="50">
        <v>203.80690000000001</v>
      </c>
      <c r="E111" s="29">
        <v>46.246699999999997</v>
      </c>
      <c r="F111" s="29">
        <v>144.29259999999999</v>
      </c>
      <c r="G111" s="29">
        <v>5.3511800000000003</v>
      </c>
      <c r="H111" s="29">
        <v>7.9166699999999999</v>
      </c>
      <c r="I111" s="50">
        <v>260</v>
      </c>
      <c r="J111" s="29">
        <v>155.9348</v>
      </c>
      <c r="K111" s="30">
        <v>8.1555900000000001</v>
      </c>
      <c r="L111" s="48">
        <f t="shared" si="2"/>
        <v>95.909610000000001</v>
      </c>
      <c r="M111" s="51">
        <v>192.4718</v>
      </c>
      <c r="N111" s="30">
        <v>106.675</v>
      </c>
      <c r="O111" s="30">
        <v>7.5031400000000001</v>
      </c>
      <c r="P111" s="48">
        <f t="shared" si="3"/>
        <v>78.293660000000003</v>
      </c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49"/>
      <c r="B112" s="29">
        <v>107</v>
      </c>
      <c r="C112" s="50">
        <v>1096</v>
      </c>
      <c r="D112" s="50">
        <v>574.99990000000003</v>
      </c>
      <c r="E112" s="29">
        <v>420.00009999999997</v>
      </c>
      <c r="F112" s="29">
        <v>90</v>
      </c>
      <c r="G112" s="29">
        <v>15</v>
      </c>
      <c r="H112" s="29">
        <v>49.999899999999997</v>
      </c>
      <c r="I112" s="50">
        <v>456</v>
      </c>
      <c r="J112" s="29">
        <v>297.41160000000002</v>
      </c>
      <c r="K112" s="30">
        <v>28.636199999999999</v>
      </c>
      <c r="L112" s="48">
        <f t="shared" si="2"/>
        <v>129.95219999999998</v>
      </c>
      <c r="M112" s="51">
        <v>332.42869999999999</v>
      </c>
      <c r="N112" s="30">
        <v>208.3904</v>
      </c>
      <c r="O112" s="30">
        <v>24.5898</v>
      </c>
      <c r="P112" s="48">
        <f t="shared" si="3"/>
        <v>99.448499999999996</v>
      </c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49"/>
      <c r="B113" s="29">
        <v>108</v>
      </c>
      <c r="C113" s="50">
        <v>1103</v>
      </c>
      <c r="D113" s="50">
        <v>615</v>
      </c>
      <c r="E113" s="29">
        <v>510</v>
      </c>
      <c r="F113" s="29">
        <v>69.999899999999997</v>
      </c>
      <c r="G113" s="29">
        <v>20</v>
      </c>
      <c r="H113" s="29">
        <v>15</v>
      </c>
      <c r="I113" s="50">
        <v>351</v>
      </c>
      <c r="J113" s="29">
        <v>228.92869999999999</v>
      </c>
      <c r="K113" s="30">
        <v>22.042300000000001</v>
      </c>
      <c r="L113" s="48">
        <f t="shared" si="2"/>
        <v>100.02900000000001</v>
      </c>
      <c r="M113" s="51">
        <v>255.8826</v>
      </c>
      <c r="N113" s="30">
        <v>160.4058</v>
      </c>
      <c r="O113" s="30">
        <v>18.927600000000002</v>
      </c>
      <c r="P113" s="48">
        <f t="shared" si="3"/>
        <v>76.549199999999999</v>
      </c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49"/>
      <c r="B114" s="29">
        <v>109</v>
      </c>
      <c r="C114" s="50">
        <v>2862</v>
      </c>
      <c r="D114" s="50">
        <v>950.39160000000004</v>
      </c>
      <c r="E114" s="29">
        <v>571.10599999999999</v>
      </c>
      <c r="F114" s="29">
        <v>260.38459999999998</v>
      </c>
      <c r="G114" s="29">
        <v>52.058799999999998</v>
      </c>
      <c r="H114" s="29">
        <v>66.842100000000002</v>
      </c>
      <c r="I114" s="50">
        <v>743</v>
      </c>
      <c r="J114" s="29">
        <v>455.4049</v>
      </c>
      <c r="K114" s="30">
        <v>51.888599999999997</v>
      </c>
      <c r="L114" s="48">
        <f t="shared" si="2"/>
        <v>235.70650000000001</v>
      </c>
      <c r="M114" s="51">
        <v>527.44169999999997</v>
      </c>
      <c r="N114" s="30">
        <v>313.26339999999999</v>
      </c>
      <c r="O114" s="30">
        <v>42.5045</v>
      </c>
      <c r="P114" s="48">
        <f t="shared" si="3"/>
        <v>171.67379999999997</v>
      </c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49"/>
      <c r="B115" s="29">
        <v>110</v>
      </c>
      <c r="C115" s="50">
        <v>3436</v>
      </c>
      <c r="D115" s="50">
        <v>1985.4224999999999</v>
      </c>
      <c r="E115" s="29">
        <v>1002.3584</v>
      </c>
      <c r="F115" s="29">
        <v>312.12569999999999</v>
      </c>
      <c r="G115" s="29">
        <v>70.081900000000005</v>
      </c>
      <c r="H115" s="29">
        <v>600.85640000000001</v>
      </c>
      <c r="I115" s="50">
        <v>1548.9999</v>
      </c>
      <c r="J115" s="29">
        <v>735.30899999999997</v>
      </c>
      <c r="K115" s="30">
        <v>187.6122</v>
      </c>
      <c r="L115" s="48">
        <f t="shared" si="2"/>
        <v>626.07870000000003</v>
      </c>
      <c r="M115" s="51">
        <v>1197.127</v>
      </c>
      <c r="N115" s="30">
        <v>536.70650000000001</v>
      </c>
      <c r="O115" s="30">
        <v>150.7355</v>
      </c>
      <c r="P115" s="48">
        <f t="shared" si="3"/>
        <v>509.68499999999995</v>
      </c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49"/>
      <c r="B116" s="29">
        <v>111</v>
      </c>
      <c r="C116" s="50">
        <v>1987</v>
      </c>
      <c r="D116" s="50">
        <v>521.84360000000004</v>
      </c>
      <c r="E116" s="29">
        <v>443.16239999999999</v>
      </c>
      <c r="F116" s="29">
        <v>24.502800000000001</v>
      </c>
      <c r="G116" s="29">
        <v>0</v>
      </c>
      <c r="H116" s="29">
        <v>54.178600000000003</v>
      </c>
      <c r="I116" s="50">
        <v>527</v>
      </c>
      <c r="J116" s="29">
        <v>316.06779999999998</v>
      </c>
      <c r="K116" s="30">
        <v>16.5307</v>
      </c>
      <c r="L116" s="48">
        <f t="shared" si="2"/>
        <v>194.40150000000003</v>
      </c>
      <c r="M116" s="51">
        <v>390.12549999999999</v>
      </c>
      <c r="N116" s="30">
        <v>216.22210000000001</v>
      </c>
      <c r="O116" s="30">
        <v>15.208299999999999</v>
      </c>
      <c r="P116" s="48">
        <f t="shared" si="3"/>
        <v>158.69509999999997</v>
      </c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49"/>
      <c r="B117" s="29">
        <v>112</v>
      </c>
      <c r="C117" s="50">
        <v>1417</v>
      </c>
      <c r="D117" s="50">
        <v>818</v>
      </c>
      <c r="E117" s="29">
        <v>575</v>
      </c>
      <c r="F117" s="29">
        <v>189.9999</v>
      </c>
      <c r="G117" s="29">
        <v>4</v>
      </c>
      <c r="H117" s="29">
        <v>35</v>
      </c>
      <c r="I117" s="50">
        <v>556</v>
      </c>
      <c r="J117" s="29">
        <v>402.38350000000003</v>
      </c>
      <c r="K117" s="30">
        <v>29.8062</v>
      </c>
      <c r="L117" s="48">
        <f t="shared" si="2"/>
        <v>123.81029999999997</v>
      </c>
      <c r="M117" s="51">
        <v>384.0412</v>
      </c>
      <c r="N117" s="30">
        <v>273.98759999999999</v>
      </c>
      <c r="O117" s="30">
        <v>25.220600000000001</v>
      </c>
      <c r="P117" s="48">
        <f t="shared" si="3"/>
        <v>84.833000000000013</v>
      </c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49"/>
      <c r="B118" s="29">
        <v>113</v>
      </c>
      <c r="C118" s="50">
        <v>1521</v>
      </c>
      <c r="D118" s="50">
        <v>354.60840000000002</v>
      </c>
      <c r="E118" s="29">
        <v>283.89400000000001</v>
      </c>
      <c r="F118" s="29">
        <v>24.615400000000001</v>
      </c>
      <c r="G118" s="29">
        <v>2.9411800000000001</v>
      </c>
      <c r="H118" s="29">
        <v>33.157899999999998</v>
      </c>
      <c r="I118" s="50">
        <v>571</v>
      </c>
      <c r="J118" s="29">
        <v>349.98140000000001</v>
      </c>
      <c r="K118" s="30">
        <v>39.8767</v>
      </c>
      <c r="L118" s="48">
        <f t="shared" si="2"/>
        <v>181.14189999999999</v>
      </c>
      <c r="M118" s="51">
        <v>405.34210000000002</v>
      </c>
      <c r="N118" s="30">
        <v>240.7448</v>
      </c>
      <c r="O118" s="30">
        <v>32.664900000000003</v>
      </c>
      <c r="P118" s="48">
        <f t="shared" si="3"/>
        <v>131.93240000000003</v>
      </c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49"/>
      <c r="B119" s="29">
        <v>114</v>
      </c>
      <c r="C119" s="50">
        <v>1740</v>
      </c>
      <c r="D119" s="50">
        <v>565</v>
      </c>
      <c r="E119" s="29">
        <v>410.00009999999997</v>
      </c>
      <c r="F119" s="29">
        <v>70</v>
      </c>
      <c r="G119" s="29">
        <v>0</v>
      </c>
      <c r="H119" s="29">
        <v>35</v>
      </c>
      <c r="I119" s="50">
        <v>383.00009999999997</v>
      </c>
      <c r="J119" s="29">
        <v>277.18150000000003</v>
      </c>
      <c r="K119" s="30">
        <v>20.532</v>
      </c>
      <c r="L119" s="48">
        <f t="shared" si="2"/>
        <v>85.28659999999995</v>
      </c>
      <c r="M119" s="51">
        <v>264.54649999999998</v>
      </c>
      <c r="N119" s="30">
        <v>188.73609999999999</v>
      </c>
      <c r="O119" s="30">
        <v>17.373200000000001</v>
      </c>
      <c r="P119" s="48">
        <f t="shared" si="3"/>
        <v>58.43719999999999</v>
      </c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49"/>
      <c r="B120" s="29">
        <v>115</v>
      </c>
      <c r="C120" s="50">
        <v>1888</v>
      </c>
      <c r="D120" s="50">
        <v>557.14760000000001</v>
      </c>
      <c r="E120" s="29">
        <v>452.1705</v>
      </c>
      <c r="F120" s="29">
        <v>82.820499999999996</v>
      </c>
      <c r="G120" s="29">
        <v>7.6923000000000004</v>
      </c>
      <c r="H120" s="29">
        <v>14.4643</v>
      </c>
      <c r="I120" s="50">
        <v>626</v>
      </c>
      <c r="J120" s="29">
        <v>426.01639999999998</v>
      </c>
      <c r="K120" s="30">
        <v>11.076000000000001</v>
      </c>
      <c r="L120" s="48">
        <f t="shared" si="2"/>
        <v>188.90760000000003</v>
      </c>
      <c r="M120" s="51">
        <v>457.80869999999999</v>
      </c>
      <c r="N120" s="30">
        <v>297.00130000000001</v>
      </c>
      <c r="O120" s="30">
        <v>8.8197899999999994</v>
      </c>
      <c r="P120" s="48">
        <f t="shared" si="3"/>
        <v>151.98760999999996</v>
      </c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49"/>
      <c r="B121" s="29">
        <v>116</v>
      </c>
      <c r="C121" s="50">
        <v>1219</v>
      </c>
      <c r="D121" s="50">
        <v>1022.7213</v>
      </c>
      <c r="E121" s="29">
        <v>538.80529999999999</v>
      </c>
      <c r="F121" s="29">
        <v>131.9298</v>
      </c>
      <c r="G121" s="29">
        <v>31.304400000000001</v>
      </c>
      <c r="H121" s="29">
        <v>316.6816</v>
      </c>
      <c r="I121" s="50">
        <v>669</v>
      </c>
      <c r="J121" s="29">
        <v>310.50220000000002</v>
      </c>
      <c r="K121" s="30">
        <v>101.6233</v>
      </c>
      <c r="L121" s="48">
        <f t="shared" si="2"/>
        <v>256.87450000000001</v>
      </c>
      <c r="M121" s="51">
        <v>533.82870000000003</v>
      </c>
      <c r="N121" s="30">
        <v>231.6523</v>
      </c>
      <c r="O121" s="30">
        <v>83.012799999999999</v>
      </c>
      <c r="P121" s="48">
        <f t="shared" si="3"/>
        <v>219.16360000000006</v>
      </c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49"/>
      <c r="B122" s="29">
        <v>117</v>
      </c>
      <c r="C122" s="50">
        <v>2994</v>
      </c>
      <c r="D122" s="50">
        <v>1693.4366</v>
      </c>
      <c r="E122" s="29">
        <v>936.82920000000001</v>
      </c>
      <c r="F122" s="29">
        <v>404.32159999999999</v>
      </c>
      <c r="G122" s="29">
        <v>10</v>
      </c>
      <c r="H122" s="29">
        <v>292.28570000000002</v>
      </c>
      <c r="I122" s="50">
        <v>1245</v>
      </c>
      <c r="J122" s="29">
        <v>557.50429999999994</v>
      </c>
      <c r="K122" s="30">
        <v>157.52950000000001</v>
      </c>
      <c r="L122" s="48">
        <f t="shared" si="2"/>
        <v>529.96620000000007</v>
      </c>
      <c r="M122" s="51">
        <v>977.6481</v>
      </c>
      <c r="N122" s="30">
        <v>409.84589999999997</v>
      </c>
      <c r="O122" s="30">
        <v>129.50110000000001</v>
      </c>
      <c r="P122" s="48">
        <f t="shared" si="3"/>
        <v>438.30110000000008</v>
      </c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49"/>
      <c r="B123" s="29">
        <v>118</v>
      </c>
      <c r="C123" s="50">
        <v>1834</v>
      </c>
      <c r="D123" s="50">
        <v>660.00019999999995</v>
      </c>
      <c r="E123" s="29">
        <v>555.00019999999995</v>
      </c>
      <c r="F123" s="29">
        <v>105</v>
      </c>
      <c r="G123" s="29">
        <v>0</v>
      </c>
      <c r="H123" s="29">
        <v>0</v>
      </c>
      <c r="I123" s="50">
        <v>483</v>
      </c>
      <c r="J123" s="29">
        <v>328.6995</v>
      </c>
      <c r="K123" s="30">
        <v>8.5458700000000007</v>
      </c>
      <c r="L123" s="48">
        <f t="shared" si="2"/>
        <v>145.75462999999999</v>
      </c>
      <c r="M123" s="51">
        <v>353.2294</v>
      </c>
      <c r="N123" s="30">
        <v>229.15600000000001</v>
      </c>
      <c r="O123" s="30">
        <v>6.8050499999999996</v>
      </c>
      <c r="P123" s="48">
        <f t="shared" si="3"/>
        <v>117.26835</v>
      </c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49"/>
      <c r="B124" s="29">
        <v>119</v>
      </c>
      <c r="C124" s="50">
        <v>1585</v>
      </c>
      <c r="D124" s="50">
        <v>674.99990000000003</v>
      </c>
      <c r="E124" s="29">
        <v>334.99990000000003</v>
      </c>
      <c r="F124" s="29">
        <v>265.00020000000001</v>
      </c>
      <c r="G124" s="29">
        <v>0</v>
      </c>
      <c r="H124" s="29">
        <v>75</v>
      </c>
      <c r="I124" s="50">
        <v>557</v>
      </c>
      <c r="J124" s="29">
        <v>244.10849999999999</v>
      </c>
      <c r="K124" s="30">
        <v>62.223700000000001</v>
      </c>
      <c r="L124" s="48">
        <f t="shared" si="2"/>
        <v>250.6678</v>
      </c>
      <c r="M124" s="51">
        <v>433.26159999999999</v>
      </c>
      <c r="N124" s="30">
        <v>177.8074</v>
      </c>
      <c r="O124" s="30">
        <v>51.4099</v>
      </c>
      <c r="P124" s="48">
        <f t="shared" si="3"/>
        <v>204.04429999999999</v>
      </c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49"/>
      <c r="B125" s="29">
        <v>120</v>
      </c>
      <c r="C125" s="50">
        <v>2772</v>
      </c>
      <c r="D125" s="50">
        <v>883.55359999999996</v>
      </c>
      <c r="E125" s="29">
        <v>761.84050000000002</v>
      </c>
      <c r="F125" s="29">
        <v>81.713200000000001</v>
      </c>
      <c r="G125" s="29">
        <v>10</v>
      </c>
      <c r="H125" s="29">
        <v>30</v>
      </c>
      <c r="I125" s="50">
        <v>817</v>
      </c>
      <c r="J125" s="29">
        <v>532.86249999999995</v>
      </c>
      <c r="K125" s="30">
        <v>51.3065</v>
      </c>
      <c r="L125" s="48">
        <f t="shared" si="2"/>
        <v>232.83100000000005</v>
      </c>
      <c r="M125" s="51">
        <v>595.60140000000001</v>
      </c>
      <c r="N125" s="30">
        <v>373.36619999999999</v>
      </c>
      <c r="O125" s="30">
        <v>44.056699999999999</v>
      </c>
      <c r="P125" s="48">
        <f t="shared" si="3"/>
        <v>178.17850000000001</v>
      </c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49"/>
      <c r="B126" s="29">
        <v>121</v>
      </c>
      <c r="C126" s="50">
        <v>1668</v>
      </c>
      <c r="D126" s="50">
        <v>470</v>
      </c>
      <c r="E126" s="29">
        <v>320.00009999999997</v>
      </c>
      <c r="F126" s="29">
        <v>150</v>
      </c>
      <c r="G126" s="29">
        <v>0</v>
      </c>
      <c r="H126" s="29">
        <v>0</v>
      </c>
      <c r="I126" s="50">
        <v>383</v>
      </c>
      <c r="J126" s="29">
        <v>167.852</v>
      </c>
      <c r="K126" s="30">
        <v>42.785800000000002</v>
      </c>
      <c r="L126" s="48">
        <f t="shared" si="2"/>
        <v>172.3622</v>
      </c>
      <c r="M126" s="51">
        <v>297.916</v>
      </c>
      <c r="N126" s="30">
        <v>122.26260000000001</v>
      </c>
      <c r="O126" s="30">
        <v>35.350099999999998</v>
      </c>
      <c r="P126" s="48">
        <f t="shared" si="3"/>
        <v>140.30329999999998</v>
      </c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49"/>
      <c r="B127" s="29">
        <v>122</v>
      </c>
      <c r="C127" s="50">
        <v>902</v>
      </c>
      <c r="D127" s="50">
        <v>418.79070000000002</v>
      </c>
      <c r="E127" s="29">
        <v>305.56979999999999</v>
      </c>
      <c r="F127" s="29">
        <v>97.2209</v>
      </c>
      <c r="G127" s="29">
        <v>0</v>
      </c>
      <c r="H127" s="29">
        <v>0</v>
      </c>
      <c r="I127" s="50">
        <v>161.01910000000001</v>
      </c>
      <c r="J127" s="29">
        <v>98.692999999999998</v>
      </c>
      <c r="K127" s="30">
        <v>11.244999999999999</v>
      </c>
      <c r="L127" s="48">
        <f t="shared" si="2"/>
        <v>51.081100000000013</v>
      </c>
      <c r="M127" s="51">
        <v>114.3044</v>
      </c>
      <c r="N127" s="30">
        <v>67.888800000000003</v>
      </c>
      <c r="O127" s="30">
        <v>9.2113399999999999</v>
      </c>
      <c r="P127" s="48">
        <f t="shared" si="3"/>
        <v>37.204259999999998</v>
      </c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49"/>
      <c r="B128" s="29">
        <v>123</v>
      </c>
      <c r="C128" s="50">
        <v>1323</v>
      </c>
      <c r="D128" s="50">
        <v>495</v>
      </c>
      <c r="E128" s="29">
        <v>395</v>
      </c>
      <c r="F128" s="29">
        <v>30</v>
      </c>
      <c r="G128" s="29">
        <v>0</v>
      </c>
      <c r="H128" s="29">
        <v>70</v>
      </c>
      <c r="I128" s="50">
        <v>444</v>
      </c>
      <c r="J128" s="29">
        <v>289.58499999999998</v>
      </c>
      <c r="K128" s="30">
        <v>27.8826</v>
      </c>
      <c r="L128" s="48">
        <f t="shared" si="2"/>
        <v>126.53240000000002</v>
      </c>
      <c r="M128" s="51">
        <v>323.68049999999999</v>
      </c>
      <c r="N128" s="30">
        <v>202.90649999999999</v>
      </c>
      <c r="O128" s="30">
        <v>23.942699999999999</v>
      </c>
      <c r="P128" s="48">
        <f t="shared" si="3"/>
        <v>96.831299999999999</v>
      </c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49"/>
      <c r="B129" s="29">
        <v>124</v>
      </c>
      <c r="C129" s="50">
        <v>2229</v>
      </c>
      <c r="D129" s="50">
        <v>827.43970000000002</v>
      </c>
      <c r="E129" s="29">
        <v>196.56909999999999</v>
      </c>
      <c r="F129" s="29">
        <v>104.21250000000001</v>
      </c>
      <c r="G129" s="29">
        <v>28.695799999999998</v>
      </c>
      <c r="H129" s="29">
        <v>497.9622</v>
      </c>
      <c r="I129" s="50">
        <v>1229.001</v>
      </c>
      <c r="J129" s="29">
        <v>570.41480000000001</v>
      </c>
      <c r="K129" s="30">
        <v>186.68940000000001</v>
      </c>
      <c r="L129" s="48">
        <f t="shared" si="2"/>
        <v>471.89679999999998</v>
      </c>
      <c r="M129" s="51">
        <v>980.68169999999998</v>
      </c>
      <c r="N129" s="30">
        <v>425.56189999999998</v>
      </c>
      <c r="O129" s="30">
        <v>152.50049999999999</v>
      </c>
      <c r="P129" s="48">
        <f t="shared" si="3"/>
        <v>402.61929999999995</v>
      </c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49"/>
      <c r="B130" s="29">
        <v>125</v>
      </c>
      <c r="C130" s="50">
        <v>1303</v>
      </c>
      <c r="D130" s="50">
        <v>665.00009999999997</v>
      </c>
      <c r="E130" s="29">
        <v>385</v>
      </c>
      <c r="F130" s="29">
        <v>59.999899999999997</v>
      </c>
      <c r="G130" s="29">
        <v>0</v>
      </c>
      <c r="H130" s="29">
        <v>220</v>
      </c>
      <c r="I130" s="50">
        <v>502</v>
      </c>
      <c r="J130" s="29">
        <v>308.10289999999998</v>
      </c>
      <c r="K130" s="30">
        <v>30.177800000000001</v>
      </c>
      <c r="L130" s="48">
        <f t="shared" si="2"/>
        <v>163.71930000000003</v>
      </c>
      <c r="M130" s="51">
        <v>379.48160000000001</v>
      </c>
      <c r="N130" s="30">
        <v>228.0504</v>
      </c>
      <c r="O130" s="30">
        <v>24.395199999999999</v>
      </c>
      <c r="P130" s="48">
        <f t="shared" si="3"/>
        <v>127.03600000000002</v>
      </c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49"/>
      <c r="B131" s="29">
        <v>126</v>
      </c>
      <c r="C131" s="50">
        <v>1164</v>
      </c>
      <c r="D131" s="50">
        <v>672.21820000000002</v>
      </c>
      <c r="E131" s="29">
        <v>562.64189999999996</v>
      </c>
      <c r="F131" s="29">
        <v>80.655799999999999</v>
      </c>
      <c r="G131" s="29">
        <v>5.46875</v>
      </c>
      <c r="H131" s="29">
        <v>23.451799999999999</v>
      </c>
      <c r="I131" s="50">
        <v>555.81700000000001</v>
      </c>
      <c r="J131" s="29">
        <v>346.2647</v>
      </c>
      <c r="K131" s="30">
        <v>57.283700000000003</v>
      </c>
      <c r="L131" s="48">
        <f t="shared" si="2"/>
        <v>152.26859999999999</v>
      </c>
      <c r="M131" s="51">
        <v>428.62150000000003</v>
      </c>
      <c r="N131" s="30">
        <v>263.35879999999997</v>
      </c>
      <c r="O131" s="30">
        <v>46.119799999999998</v>
      </c>
      <c r="P131" s="48">
        <f t="shared" si="3"/>
        <v>119.14290000000005</v>
      </c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49"/>
      <c r="B132" s="29">
        <v>127</v>
      </c>
      <c r="C132" s="50">
        <v>1582</v>
      </c>
      <c r="D132" s="50">
        <v>780</v>
      </c>
      <c r="E132" s="29">
        <v>609.99990000000003</v>
      </c>
      <c r="F132" s="29">
        <v>160.0001</v>
      </c>
      <c r="G132" s="29">
        <v>0</v>
      </c>
      <c r="H132" s="29">
        <v>10</v>
      </c>
      <c r="I132" s="50">
        <v>1280.7566999999999</v>
      </c>
      <c r="J132" s="29">
        <v>792.88599999999997</v>
      </c>
      <c r="K132" s="30">
        <v>108.7204</v>
      </c>
      <c r="L132" s="48">
        <f t="shared" si="2"/>
        <v>379.15029999999996</v>
      </c>
      <c r="M132" s="51">
        <v>979.41570000000002</v>
      </c>
      <c r="N132" s="30">
        <v>596.26160000000004</v>
      </c>
      <c r="O132" s="30">
        <v>87.638599999999997</v>
      </c>
      <c r="P132" s="48">
        <f t="shared" si="3"/>
        <v>295.51549999999997</v>
      </c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49"/>
      <c r="B133" s="29">
        <v>128</v>
      </c>
      <c r="C133" s="50">
        <v>3242</v>
      </c>
      <c r="D133" s="50">
        <v>926.20950000000005</v>
      </c>
      <c r="E133" s="29">
        <v>659.43</v>
      </c>
      <c r="F133" s="29">
        <v>107.7792</v>
      </c>
      <c r="G133" s="29">
        <v>39.999899999999997</v>
      </c>
      <c r="H133" s="29">
        <v>30</v>
      </c>
      <c r="I133" s="50">
        <v>834.98090000000002</v>
      </c>
      <c r="J133" s="29">
        <v>460.19830000000002</v>
      </c>
      <c r="K133" s="30">
        <v>100.73690000000001</v>
      </c>
      <c r="L133" s="48">
        <f t="shared" si="2"/>
        <v>274.04570000000001</v>
      </c>
      <c r="M133" s="51">
        <v>629.93870000000004</v>
      </c>
      <c r="N133" s="30">
        <v>332.95960000000002</v>
      </c>
      <c r="O133" s="30">
        <v>82.927300000000002</v>
      </c>
      <c r="P133" s="48">
        <f t="shared" si="3"/>
        <v>214.05180000000001</v>
      </c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49"/>
      <c r="B134" s="29">
        <v>129</v>
      </c>
      <c r="C134" s="50">
        <v>1474</v>
      </c>
      <c r="D134" s="50">
        <v>839</v>
      </c>
      <c r="E134" s="29">
        <v>330.00009999999997</v>
      </c>
      <c r="F134" s="29">
        <v>40</v>
      </c>
      <c r="G134" s="29">
        <v>0</v>
      </c>
      <c r="H134" s="29">
        <v>469</v>
      </c>
      <c r="I134" s="50">
        <v>683</v>
      </c>
      <c r="J134" s="29">
        <v>338.3741</v>
      </c>
      <c r="K134" s="30">
        <v>113.70310000000001</v>
      </c>
      <c r="L134" s="48">
        <f t="shared" si="2"/>
        <v>230.9228</v>
      </c>
      <c r="M134" s="51">
        <v>542.72709999999995</v>
      </c>
      <c r="N134" s="30">
        <v>258.274</v>
      </c>
      <c r="O134" s="30">
        <v>93.775700000000001</v>
      </c>
      <c r="P134" s="48">
        <f t="shared" si="3"/>
        <v>190.67739999999995</v>
      </c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49"/>
      <c r="B135" s="29">
        <v>130</v>
      </c>
      <c r="C135" s="50">
        <v>64</v>
      </c>
      <c r="D135" s="50">
        <v>3.2328299999999999</v>
      </c>
      <c r="E135" s="29">
        <v>0</v>
      </c>
      <c r="F135" s="29">
        <v>3.2328299999999999</v>
      </c>
      <c r="G135" s="29">
        <v>0</v>
      </c>
      <c r="H135" s="29">
        <v>0</v>
      </c>
      <c r="I135" s="50">
        <v>31</v>
      </c>
      <c r="J135" s="29">
        <v>22.435099999999998</v>
      </c>
      <c r="K135" s="30">
        <v>1.6618599999999999</v>
      </c>
      <c r="L135" s="48">
        <f t="shared" ref="L135:L198" si="4">I135-J135-K135</f>
        <v>6.9030400000000016</v>
      </c>
      <c r="M135" s="51">
        <v>21.412400000000002</v>
      </c>
      <c r="N135" s="30">
        <v>15.276300000000001</v>
      </c>
      <c r="O135" s="30">
        <v>1.4061900000000001</v>
      </c>
      <c r="P135" s="48">
        <f t="shared" ref="P135:P198" si="5">M135-N135-O135</f>
        <v>4.7299100000000003</v>
      </c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49"/>
      <c r="B136" s="29">
        <v>131</v>
      </c>
      <c r="C136" s="50">
        <v>2637</v>
      </c>
      <c r="D136" s="50">
        <v>1400.0001999999999</v>
      </c>
      <c r="E136" s="29">
        <v>905.00019999999995</v>
      </c>
      <c r="F136" s="29">
        <v>265</v>
      </c>
      <c r="G136" s="29">
        <v>40</v>
      </c>
      <c r="H136" s="29">
        <v>190</v>
      </c>
      <c r="I136" s="50">
        <v>843.00009999999997</v>
      </c>
      <c r="J136" s="29">
        <v>517.39200000000005</v>
      </c>
      <c r="K136" s="30">
        <v>50.677100000000003</v>
      </c>
      <c r="L136" s="48">
        <f t="shared" si="4"/>
        <v>274.93099999999993</v>
      </c>
      <c r="M136" s="51">
        <v>637.25710000000004</v>
      </c>
      <c r="N136" s="30">
        <v>382.96109999999999</v>
      </c>
      <c r="O136" s="30">
        <v>40.966500000000003</v>
      </c>
      <c r="P136" s="48">
        <f t="shared" si="5"/>
        <v>213.32950000000005</v>
      </c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49"/>
      <c r="B137" s="29">
        <v>132</v>
      </c>
      <c r="C137" s="50">
        <v>1812</v>
      </c>
      <c r="D137" s="50">
        <v>970.66750000000002</v>
      </c>
      <c r="E137" s="29">
        <v>503.53410000000002</v>
      </c>
      <c r="F137" s="29">
        <v>246.00239999999999</v>
      </c>
      <c r="G137" s="29">
        <v>35.568199999999997</v>
      </c>
      <c r="H137" s="29">
        <v>168.89619999999999</v>
      </c>
      <c r="I137" s="50">
        <v>949</v>
      </c>
      <c r="J137" s="29">
        <v>484.7808</v>
      </c>
      <c r="K137" s="30">
        <v>86.991699999999994</v>
      </c>
      <c r="L137" s="48">
        <f t="shared" si="4"/>
        <v>377.22750000000002</v>
      </c>
      <c r="M137" s="51">
        <v>762.36329999999998</v>
      </c>
      <c r="N137" s="30">
        <v>382.76330000000002</v>
      </c>
      <c r="O137" s="30">
        <v>74.733800000000002</v>
      </c>
      <c r="P137" s="48">
        <f t="shared" si="5"/>
        <v>304.86619999999994</v>
      </c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49"/>
      <c r="B138" s="29">
        <v>133</v>
      </c>
      <c r="C138" s="50">
        <v>6720</v>
      </c>
      <c r="D138" s="50">
        <v>1901.7679000000001</v>
      </c>
      <c r="E138" s="29">
        <v>400.00020000000001</v>
      </c>
      <c r="F138" s="29">
        <v>961.76760000000002</v>
      </c>
      <c r="G138" s="29">
        <v>95</v>
      </c>
      <c r="H138" s="29">
        <v>445.00020000000001</v>
      </c>
      <c r="I138" s="50">
        <v>1356.0005000000001</v>
      </c>
      <c r="J138" s="29">
        <v>355.11860000000001</v>
      </c>
      <c r="K138" s="30">
        <v>178.04650000000001</v>
      </c>
      <c r="L138" s="48">
        <f t="shared" si="4"/>
        <v>822.83540000000005</v>
      </c>
      <c r="M138" s="51">
        <v>1098.4435000000001</v>
      </c>
      <c r="N138" s="30">
        <v>277.11369999999999</v>
      </c>
      <c r="O138" s="30">
        <v>140.797</v>
      </c>
      <c r="P138" s="48">
        <f t="shared" si="5"/>
        <v>680.53280000000007</v>
      </c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49"/>
      <c r="B139" s="29">
        <v>134</v>
      </c>
      <c r="C139" s="50">
        <v>3090</v>
      </c>
      <c r="D139" s="50">
        <v>1859.9999</v>
      </c>
      <c r="E139" s="29">
        <v>1404.9996000000001</v>
      </c>
      <c r="F139" s="29">
        <v>305</v>
      </c>
      <c r="G139" s="29">
        <v>60</v>
      </c>
      <c r="H139" s="29">
        <v>80</v>
      </c>
      <c r="I139" s="50">
        <v>1407</v>
      </c>
      <c r="J139" s="29">
        <v>902</v>
      </c>
      <c r="K139" s="30">
        <v>79</v>
      </c>
      <c r="L139" s="48">
        <f t="shared" si="4"/>
        <v>426</v>
      </c>
      <c r="M139" s="51">
        <v>1108</v>
      </c>
      <c r="N139" s="30">
        <v>703</v>
      </c>
      <c r="O139" s="30">
        <v>68</v>
      </c>
      <c r="P139" s="48">
        <f t="shared" si="5"/>
        <v>337</v>
      </c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49"/>
      <c r="B140" s="29">
        <v>135</v>
      </c>
      <c r="C140" s="50">
        <v>1432</v>
      </c>
      <c r="D140" s="50">
        <v>518.28880000000004</v>
      </c>
      <c r="E140" s="29">
        <v>212.17400000000001</v>
      </c>
      <c r="F140" s="29">
        <v>251.7843</v>
      </c>
      <c r="G140" s="29">
        <v>0</v>
      </c>
      <c r="H140" s="29">
        <v>44.330399999999997</v>
      </c>
      <c r="I140" s="50">
        <v>632.17089999999996</v>
      </c>
      <c r="J140" s="29">
        <v>312.4468</v>
      </c>
      <c r="K140" s="30">
        <v>105.09350000000001</v>
      </c>
      <c r="L140" s="48">
        <f t="shared" si="4"/>
        <v>214.63059999999996</v>
      </c>
      <c r="M140" s="51">
        <v>502.4855</v>
      </c>
      <c r="N140" s="30">
        <v>238.5341</v>
      </c>
      <c r="O140" s="30">
        <v>86.663499999999999</v>
      </c>
      <c r="P140" s="48">
        <f t="shared" si="5"/>
        <v>177.28790000000004</v>
      </c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49"/>
      <c r="B141" s="29">
        <v>136</v>
      </c>
      <c r="C141" s="50">
        <v>1606</v>
      </c>
      <c r="D141" s="50">
        <v>439.99990000000003</v>
      </c>
      <c r="E141" s="29">
        <v>210</v>
      </c>
      <c r="F141" s="29">
        <v>140</v>
      </c>
      <c r="G141" s="29">
        <v>0</v>
      </c>
      <c r="H141" s="29">
        <v>90</v>
      </c>
      <c r="I141" s="50">
        <v>419.99990000000003</v>
      </c>
      <c r="J141" s="29">
        <v>257.77530000000002</v>
      </c>
      <c r="K141" s="30">
        <v>25.2484</v>
      </c>
      <c r="L141" s="48">
        <f t="shared" si="4"/>
        <v>136.97620000000001</v>
      </c>
      <c r="M141" s="51">
        <v>317.49450000000002</v>
      </c>
      <c r="N141" s="30">
        <v>190.79910000000001</v>
      </c>
      <c r="O141" s="30">
        <v>20.410399999999999</v>
      </c>
      <c r="P141" s="48">
        <f t="shared" si="5"/>
        <v>106.28500000000001</v>
      </c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49"/>
      <c r="B142" s="29">
        <v>137</v>
      </c>
      <c r="C142" s="50">
        <v>2674</v>
      </c>
      <c r="D142" s="50">
        <v>1450.0001</v>
      </c>
      <c r="E142" s="29">
        <v>555.00009999999997</v>
      </c>
      <c r="F142" s="29">
        <v>680.00009999999997</v>
      </c>
      <c r="G142" s="29">
        <v>0</v>
      </c>
      <c r="H142" s="29">
        <v>195.0001</v>
      </c>
      <c r="I142" s="50">
        <v>1451</v>
      </c>
      <c r="J142" s="29">
        <v>741.2192</v>
      </c>
      <c r="K142" s="30">
        <v>133.00829999999999</v>
      </c>
      <c r="L142" s="48">
        <f t="shared" si="4"/>
        <v>576.77250000000004</v>
      </c>
      <c r="M142" s="51">
        <v>1165.6367</v>
      </c>
      <c r="N142" s="30">
        <v>585.23670000000004</v>
      </c>
      <c r="O142" s="30">
        <v>114.2663</v>
      </c>
      <c r="P142" s="48">
        <f t="shared" si="5"/>
        <v>466.13369999999998</v>
      </c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49"/>
      <c r="B143" s="29">
        <v>138</v>
      </c>
      <c r="C143" s="50">
        <v>1537</v>
      </c>
      <c r="D143" s="50">
        <v>765</v>
      </c>
      <c r="E143" s="29">
        <v>420</v>
      </c>
      <c r="F143" s="29">
        <v>114.9999</v>
      </c>
      <c r="G143" s="29">
        <v>0</v>
      </c>
      <c r="H143" s="29">
        <v>200</v>
      </c>
      <c r="I143" s="50">
        <v>671.77880000000005</v>
      </c>
      <c r="J143" s="29">
        <v>418.50689999999997</v>
      </c>
      <c r="K143" s="30">
        <v>69.234999999999999</v>
      </c>
      <c r="L143" s="48">
        <f t="shared" si="4"/>
        <v>184.03690000000006</v>
      </c>
      <c r="M143" s="51">
        <v>518.04610000000002</v>
      </c>
      <c r="N143" s="30">
        <v>318.30410000000001</v>
      </c>
      <c r="O143" s="30">
        <v>55.741900000000001</v>
      </c>
      <c r="P143" s="48">
        <f t="shared" si="5"/>
        <v>144.00010000000003</v>
      </c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49"/>
      <c r="B144" s="29">
        <v>139</v>
      </c>
      <c r="C144" s="50">
        <v>1857</v>
      </c>
      <c r="D144" s="50">
        <v>1092.7819</v>
      </c>
      <c r="E144" s="29">
        <v>832.35810000000004</v>
      </c>
      <c r="F144" s="29">
        <v>124.3443</v>
      </c>
      <c r="G144" s="29">
        <v>19.531199999999998</v>
      </c>
      <c r="H144" s="29">
        <v>116.54819999999999</v>
      </c>
      <c r="I144" s="50">
        <v>706.76729999999998</v>
      </c>
      <c r="J144" s="29">
        <v>440.30410000000001</v>
      </c>
      <c r="K144" s="30">
        <v>72.840999999999994</v>
      </c>
      <c r="L144" s="48">
        <f t="shared" si="4"/>
        <v>193.62219999999996</v>
      </c>
      <c r="M144" s="51">
        <v>545.02760000000001</v>
      </c>
      <c r="N144" s="30">
        <v>334.88249999999999</v>
      </c>
      <c r="O144" s="30">
        <v>58.645200000000003</v>
      </c>
      <c r="P144" s="48">
        <f t="shared" si="5"/>
        <v>151.49990000000003</v>
      </c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49"/>
      <c r="B145" s="29">
        <v>140</v>
      </c>
      <c r="C145" s="50">
        <v>2106</v>
      </c>
      <c r="D145" s="50">
        <v>1244.6192000000001</v>
      </c>
      <c r="E145" s="29">
        <v>579.25080000000003</v>
      </c>
      <c r="F145" s="29">
        <v>411.1422</v>
      </c>
      <c r="G145" s="29">
        <v>24.431799999999999</v>
      </c>
      <c r="H145" s="29">
        <v>221.46119999999999</v>
      </c>
      <c r="I145" s="50">
        <v>1154</v>
      </c>
      <c r="J145" s="29">
        <v>581</v>
      </c>
      <c r="K145" s="30">
        <v>107</v>
      </c>
      <c r="L145" s="48">
        <f t="shared" si="4"/>
        <v>466</v>
      </c>
      <c r="M145" s="51">
        <v>918</v>
      </c>
      <c r="N145" s="30">
        <v>440</v>
      </c>
      <c r="O145" s="30">
        <v>91</v>
      </c>
      <c r="P145" s="48">
        <f t="shared" si="5"/>
        <v>387</v>
      </c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49"/>
      <c r="B146" s="29">
        <v>141</v>
      </c>
      <c r="C146" s="50">
        <v>1455</v>
      </c>
      <c r="D146" s="50">
        <v>829.99990000000003</v>
      </c>
      <c r="E146" s="29">
        <v>470</v>
      </c>
      <c r="F146" s="29">
        <v>260</v>
      </c>
      <c r="G146" s="29">
        <v>25</v>
      </c>
      <c r="H146" s="29">
        <v>75</v>
      </c>
      <c r="I146" s="50">
        <v>470.99990000000003</v>
      </c>
      <c r="J146" s="29">
        <v>289.07659999999998</v>
      </c>
      <c r="K146" s="30">
        <v>28.314299999999999</v>
      </c>
      <c r="L146" s="48">
        <f t="shared" si="4"/>
        <v>153.60900000000004</v>
      </c>
      <c r="M146" s="51">
        <v>356.04750000000001</v>
      </c>
      <c r="N146" s="30">
        <v>213.9676</v>
      </c>
      <c r="O146" s="30">
        <v>22.8888</v>
      </c>
      <c r="P146" s="48">
        <f t="shared" si="5"/>
        <v>119.19110000000001</v>
      </c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49"/>
      <c r="B147" s="29">
        <v>142</v>
      </c>
      <c r="C147" s="50">
        <v>1542</v>
      </c>
      <c r="D147" s="50">
        <v>514.47360000000003</v>
      </c>
      <c r="E147" s="29">
        <v>309.2106</v>
      </c>
      <c r="F147" s="29">
        <v>155.21850000000001</v>
      </c>
      <c r="G147" s="29">
        <v>18.666699999999999</v>
      </c>
      <c r="H147" s="29">
        <v>11.377800000000001</v>
      </c>
      <c r="I147" s="50">
        <v>558.14250000000004</v>
      </c>
      <c r="J147" s="29">
        <v>353.92149999999998</v>
      </c>
      <c r="K147" s="30">
        <v>41.46</v>
      </c>
      <c r="L147" s="48">
        <f t="shared" si="4"/>
        <v>162.76100000000005</v>
      </c>
      <c r="M147" s="51">
        <v>422.54919999999998</v>
      </c>
      <c r="N147" s="30">
        <v>262.39440000000002</v>
      </c>
      <c r="O147" s="30">
        <v>33.639400000000002</v>
      </c>
      <c r="P147" s="48">
        <f t="shared" si="5"/>
        <v>126.51539999999997</v>
      </c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49"/>
      <c r="B148" s="29">
        <v>143</v>
      </c>
      <c r="C148" s="50">
        <v>2975</v>
      </c>
      <c r="D148" s="50">
        <v>1520.0001999999999</v>
      </c>
      <c r="E148" s="29">
        <v>765</v>
      </c>
      <c r="F148" s="29">
        <v>445</v>
      </c>
      <c r="G148" s="29">
        <v>0</v>
      </c>
      <c r="H148" s="29">
        <v>284.99990000000003</v>
      </c>
      <c r="I148" s="50">
        <v>1019.9999</v>
      </c>
      <c r="J148" s="29">
        <v>537.53930000000003</v>
      </c>
      <c r="K148" s="30">
        <v>66.233800000000002</v>
      </c>
      <c r="L148" s="48">
        <f t="shared" si="4"/>
        <v>416.22680000000003</v>
      </c>
      <c r="M148" s="51">
        <v>801.77710000000002</v>
      </c>
      <c r="N148" s="30">
        <v>404.37459999999999</v>
      </c>
      <c r="O148" s="30">
        <v>55.078600000000002</v>
      </c>
      <c r="P148" s="48">
        <f t="shared" si="5"/>
        <v>342.32390000000004</v>
      </c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49"/>
      <c r="B149" s="29">
        <v>144</v>
      </c>
      <c r="C149" s="50">
        <v>1433</v>
      </c>
      <c r="D149" s="50">
        <v>1205</v>
      </c>
      <c r="E149" s="29">
        <v>705</v>
      </c>
      <c r="F149" s="29">
        <v>250.00020000000001</v>
      </c>
      <c r="G149" s="29">
        <v>20</v>
      </c>
      <c r="H149" s="29">
        <v>214.9999</v>
      </c>
      <c r="I149" s="50">
        <v>808</v>
      </c>
      <c r="J149" s="29">
        <v>397.90559999999999</v>
      </c>
      <c r="K149" s="30">
        <v>68.0214</v>
      </c>
      <c r="L149" s="48">
        <f t="shared" si="4"/>
        <v>342.07299999999998</v>
      </c>
      <c r="M149" s="51">
        <v>663.70029999999997</v>
      </c>
      <c r="N149" s="30">
        <v>315.33629999999999</v>
      </c>
      <c r="O149" s="30">
        <v>57.4054</v>
      </c>
      <c r="P149" s="48">
        <f t="shared" si="5"/>
        <v>290.95859999999999</v>
      </c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49"/>
      <c r="B150" s="29">
        <v>145</v>
      </c>
      <c r="C150" s="50">
        <v>2245</v>
      </c>
      <c r="D150" s="50">
        <v>1114.9999</v>
      </c>
      <c r="E150" s="29">
        <v>465</v>
      </c>
      <c r="F150" s="29">
        <v>380.00020000000001</v>
      </c>
      <c r="G150" s="29">
        <v>75</v>
      </c>
      <c r="H150" s="29">
        <v>195.0001</v>
      </c>
      <c r="I150" s="50">
        <v>1041</v>
      </c>
      <c r="J150" s="29">
        <v>431.56479999999999</v>
      </c>
      <c r="K150" s="30">
        <v>116.003</v>
      </c>
      <c r="L150" s="48">
        <f t="shared" si="4"/>
        <v>493.43220000000002</v>
      </c>
      <c r="M150" s="51">
        <v>869.0204</v>
      </c>
      <c r="N150" s="30">
        <v>354.52960000000002</v>
      </c>
      <c r="O150" s="30">
        <v>96.025499999999994</v>
      </c>
      <c r="P150" s="48">
        <f t="shared" si="5"/>
        <v>418.46530000000007</v>
      </c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49"/>
      <c r="B151" s="29">
        <v>146</v>
      </c>
      <c r="C151" s="50">
        <v>1563</v>
      </c>
      <c r="D151" s="50">
        <v>834.99990000000003</v>
      </c>
      <c r="E151" s="29">
        <v>465</v>
      </c>
      <c r="F151" s="29">
        <v>175</v>
      </c>
      <c r="G151" s="29">
        <v>80</v>
      </c>
      <c r="H151" s="29">
        <v>95</v>
      </c>
      <c r="I151" s="50">
        <v>506</v>
      </c>
      <c r="J151" s="29">
        <v>217.41720000000001</v>
      </c>
      <c r="K151" s="30">
        <v>53.977400000000003</v>
      </c>
      <c r="L151" s="48">
        <f t="shared" si="4"/>
        <v>234.60540000000003</v>
      </c>
      <c r="M151" s="51">
        <v>397.14060000000001</v>
      </c>
      <c r="N151" s="30">
        <v>157.10730000000001</v>
      </c>
      <c r="O151" s="30">
        <v>44.629300000000001</v>
      </c>
      <c r="P151" s="48">
        <f t="shared" si="5"/>
        <v>195.404</v>
      </c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49"/>
      <c r="B152" s="29">
        <v>147</v>
      </c>
      <c r="C152" s="50">
        <v>1008</v>
      </c>
      <c r="D152" s="50">
        <v>760</v>
      </c>
      <c r="E152" s="29">
        <v>185</v>
      </c>
      <c r="F152" s="29">
        <v>280</v>
      </c>
      <c r="G152" s="29">
        <v>0</v>
      </c>
      <c r="H152" s="29">
        <v>245</v>
      </c>
      <c r="I152" s="50">
        <v>610</v>
      </c>
      <c r="J152" s="29">
        <v>262.1037</v>
      </c>
      <c r="K152" s="30">
        <v>65.0715</v>
      </c>
      <c r="L152" s="48">
        <f t="shared" si="4"/>
        <v>282.82479999999998</v>
      </c>
      <c r="M152" s="51">
        <v>478.76639999999998</v>
      </c>
      <c r="N152" s="30">
        <v>189.3981</v>
      </c>
      <c r="O152" s="30">
        <v>53.802100000000003</v>
      </c>
      <c r="P152" s="48">
        <f t="shared" si="5"/>
        <v>235.56619999999998</v>
      </c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49"/>
      <c r="B153" s="29">
        <v>148</v>
      </c>
      <c r="C153" s="50">
        <v>1828</v>
      </c>
      <c r="D153" s="50">
        <v>1449.9999</v>
      </c>
      <c r="E153" s="29">
        <v>500</v>
      </c>
      <c r="F153" s="29">
        <v>595.00019999999995</v>
      </c>
      <c r="G153" s="29">
        <v>35</v>
      </c>
      <c r="H153" s="29">
        <v>300.00009999999997</v>
      </c>
      <c r="I153" s="50">
        <v>1157</v>
      </c>
      <c r="J153" s="29">
        <v>478.71749999999997</v>
      </c>
      <c r="K153" s="30">
        <v>131.2056</v>
      </c>
      <c r="L153" s="48">
        <f t="shared" si="4"/>
        <v>547.07690000000002</v>
      </c>
      <c r="M153" s="51">
        <v>963.69740000000002</v>
      </c>
      <c r="N153" s="30">
        <v>392.89980000000003</v>
      </c>
      <c r="O153" s="30">
        <v>108.08499999999999</v>
      </c>
      <c r="P153" s="48">
        <f t="shared" si="5"/>
        <v>462.71260000000001</v>
      </c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49"/>
      <c r="B154" s="29">
        <v>149</v>
      </c>
      <c r="C154" s="50">
        <v>2864</v>
      </c>
      <c r="D154" s="50">
        <v>1553.7439999999999</v>
      </c>
      <c r="E154" s="29">
        <v>343.1105</v>
      </c>
      <c r="F154" s="29">
        <v>749.35400000000004</v>
      </c>
      <c r="G154" s="29">
        <v>106.5847</v>
      </c>
      <c r="H154" s="29">
        <v>298.20580000000001</v>
      </c>
      <c r="I154" s="50">
        <v>2080</v>
      </c>
      <c r="J154" s="29">
        <v>539.93610000000001</v>
      </c>
      <c r="K154" s="30">
        <v>274.67520000000002</v>
      </c>
      <c r="L154" s="48">
        <f t="shared" si="4"/>
        <v>1265.3887</v>
      </c>
      <c r="M154" s="51">
        <v>1685.7083</v>
      </c>
      <c r="N154" s="30">
        <v>422.53460000000001</v>
      </c>
      <c r="O154" s="30">
        <v>217.08199999999999</v>
      </c>
      <c r="P154" s="48">
        <f t="shared" si="5"/>
        <v>1046.0916999999999</v>
      </c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49"/>
      <c r="B155" s="29">
        <v>150</v>
      </c>
      <c r="C155" s="50">
        <v>1115</v>
      </c>
      <c r="D155" s="50">
        <v>733.99990000000003</v>
      </c>
      <c r="E155" s="29">
        <v>495.00040000000001</v>
      </c>
      <c r="F155" s="29">
        <v>125</v>
      </c>
      <c r="G155" s="29">
        <v>0</v>
      </c>
      <c r="H155" s="29">
        <v>114</v>
      </c>
      <c r="I155" s="50">
        <v>593</v>
      </c>
      <c r="J155" s="29">
        <v>292.02730000000003</v>
      </c>
      <c r="K155" s="30">
        <v>49.921700000000001</v>
      </c>
      <c r="L155" s="48">
        <f t="shared" si="4"/>
        <v>251.05099999999999</v>
      </c>
      <c r="M155" s="51">
        <v>487.09679999999997</v>
      </c>
      <c r="N155" s="30">
        <v>231.42869999999999</v>
      </c>
      <c r="O155" s="30">
        <v>42.130400000000002</v>
      </c>
      <c r="P155" s="48">
        <f t="shared" si="5"/>
        <v>213.53769999999997</v>
      </c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49"/>
      <c r="B156" s="29">
        <v>151</v>
      </c>
      <c r="C156" s="50">
        <v>2304</v>
      </c>
      <c r="D156" s="50">
        <v>1155.0001</v>
      </c>
      <c r="E156" s="29">
        <v>420</v>
      </c>
      <c r="F156" s="29">
        <v>450.00009999999997</v>
      </c>
      <c r="G156" s="29">
        <v>95</v>
      </c>
      <c r="H156" s="29">
        <v>174.9999</v>
      </c>
      <c r="I156" s="50">
        <v>1050</v>
      </c>
      <c r="J156" s="29">
        <v>363.5333</v>
      </c>
      <c r="K156" s="30">
        <v>108.2667</v>
      </c>
      <c r="L156" s="48">
        <f t="shared" si="4"/>
        <v>578.19999999999993</v>
      </c>
      <c r="M156" s="51">
        <v>834.33330000000001</v>
      </c>
      <c r="N156" s="30">
        <v>262.0333</v>
      </c>
      <c r="O156" s="30">
        <v>87.966700000000003</v>
      </c>
      <c r="P156" s="48">
        <f t="shared" si="5"/>
        <v>484.33329999999995</v>
      </c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49"/>
      <c r="B157" s="29">
        <v>152</v>
      </c>
      <c r="C157" s="50">
        <v>803</v>
      </c>
      <c r="D157" s="50">
        <v>187.4563</v>
      </c>
      <c r="E157" s="29">
        <v>109.1544</v>
      </c>
      <c r="F157" s="29">
        <v>26.635200000000001</v>
      </c>
      <c r="G157" s="29">
        <v>25</v>
      </c>
      <c r="H157" s="29">
        <v>0</v>
      </c>
      <c r="I157" s="50">
        <v>169.7525</v>
      </c>
      <c r="J157" s="29">
        <v>124.4692</v>
      </c>
      <c r="K157" s="30">
        <v>2.99004</v>
      </c>
      <c r="L157" s="48">
        <f t="shared" si="4"/>
        <v>42.293259999999997</v>
      </c>
      <c r="M157" s="51">
        <v>109.2272</v>
      </c>
      <c r="N157" s="30">
        <v>79.4041</v>
      </c>
      <c r="O157" s="30">
        <v>2.9491999999999998</v>
      </c>
      <c r="P157" s="48">
        <f t="shared" si="5"/>
        <v>26.873899999999995</v>
      </c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49"/>
      <c r="B158" s="29">
        <v>153</v>
      </c>
      <c r="C158" s="50">
        <v>871</v>
      </c>
      <c r="D158" s="50">
        <v>514.99990000000003</v>
      </c>
      <c r="E158" s="29">
        <v>205</v>
      </c>
      <c r="F158" s="29">
        <v>200</v>
      </c>
      <c r="G158" s="29">
        <v>25</v>
      </c>
      <c r="H158" s="29">
        <v>55</v>
      </c>
      <c r="I158" s="50">
        <v>292</v>
      </c>
      <c r="J158" s="29">
        <v>153.88380000000001</v>
      </c>
      <c r="K158" s="30">
        <v>18.960999999999999</v>
      </c>
      <c r="L158" s="48">
        <f t="shared" si="4"/>
        <v>119.15519999999999</v>
      </c>
      <c r="M158" s="51">
        <v>229.5284</v>
      </c>
      <c r="N158" s="30">
        <v>115.7621</v>
      </c>
      <c r="O158" s="30">
        <v>15.7676</v>
      </c>
      <c r="P158" s="48">
        <f t="shared" si="5"/>
        <v>97.998699999999999</v>
      </c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49"/>
      <c r="B159" s="29">
        <v>154</v>
      </c>
      <c r="C159" s="50">
        <v>942</v>
      </c>
      <c r="D159" s="50">
        <v>575</v>
      </c>
      <c r="E159" s="29">
        <v>154.9999</v>
      </c>
      <c r="F159" s="29">
        <v>320</v>
      </c>
      <c r="G159" s="29">
        <v>0</v>
      </c>
      <c r="H159" s="29">
        <v>100</v>
      </c>
      <c r="I159" s="50">
        <v>494</v>
      </c>
      <c r="J159" s="29">
        <v>208.29</v>
      </c>
      <c r="K159" s="30">
        <v>46.562199999999997</v>
      </c>
      <c r="L159" s="48">
        <f t="shared" si="4"/>
        <v>239.14780000000005</v>
      </c>
      <c r="M159" s="51">
        <v>420.43729999999999</v>
      </c>
      <c r="N159" s="30">
        <v>172.47290000000001</v>
      </c>
      <c r="O159" s="30">
        <v>40.500799999999998</v>
      </c>
      <c r="P159" s="48">
        <f t="shared" si="5"/>
        <v>207.46359999999999</v>
      </c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49"/>
      <c r="B160" s="29">
        <v>155</v>
      </c>
      <c r="C160" s="50">
        <v>944</v>
      </c>
      <c r="D160" s="50">
        <v>790.00019999999995</v>
      </c>
      <c r="E160" s="29">
        <v>304.99990000000003</v>
      </c>
      <c r="F160" s="29">
        <v>364.99990000000003</v>
      </c>
      <c r="G160" s="29">
        <v>0</v>
      </c>
      <c r="H160" s="29">
        <v>120</v>
      </c>
      <c r="I160" s="50">
        <v>609</v>
      </c>
      <c r="J160" s="29">
        <v>256.77859999999998</v>
      </c>
      <c r="K160" s="30">
        <v>57.401600000000002</v>
      </c>
      <c r="L160" s="48">
        <f t="shared" si="4"/>
        <v>294.81979999999999</v>
      </c>
      <c r="M160" s="51">
        <v>518.31230000000005</v>
      </c>
      <c r="N160" s="30">
        <v>212.62350000000001</v>
      </c>
      <c r="O160" s="30">
        <v>49.929200000000002</v>
      </c>
      <c r="P160" s="48">
        <f t="shared" si="5"/>
        <v>255.75960000000001</v>
      </c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49"/>
      <c r="B161" s="29">
        <v>156</v>
      </c>
      <c r="C161" s="50">
        <v>1413</v>
      </c>
      <c r="D161" s="50">
        <v>789.99990000000003</v>
      </c>
      <c r="E161" s="29">
        <v>410.00009999999997</v>
      </c>
      <c r="F161" s="29">
        <v>215.0001</v>
      </c>
      <c r="G161" s="29">
        <v>100</v>
      </c>
      <c r="H161" s="29">
        <v>65</v>
      </c>
      <c r="I161" s="50">
        <v>583</v>
      </c>
      <c r="J161" s="29">
        <v>287.10270000000003</v>
      </c>
      <c r="K161" s="30">
        <v>49.079799999999999</v>
      </c>
      <c r="L161" s="48">
        <f t="shared" si="4"/>
        <v>246.81749999999997</v>
      </c>
      <c r="M161" s="51">
        <v>478.8827</v>
      </c>
      <c r="N161" s="30">
        <v>227.52600000000001</v>
      </c>
      <c r="O161" s="30">
        <v>41.42</v>
      </c>
      <c r="P161" s="48">
        <f t="shared" si="5"/>
        <v>209.93669999999997</v>
      </c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49"/>
      <c r="B162" s="29">
        <v>157</v>
      </c>
      <c r="C162" s="50">
        <v>873</v>
      </c>
      <c r="D162" s="50">
        <v>545.19370000000004</v>
      </c>
      <c r="E162" s="29">
        <v>197.95830000000001</v>
      </c>
      <c r="F162" s="29">
        <v>223.12110000000001</v>
      </c>
      <c r="G162" s="29">
        <v>0</v>
      </c>
      <c r="H162" s="29">
        <v>105.1144</v>
      </c>
      <c r="I162" s="50">
        <v>562</v>
      </c>
      <c r="J162" s="29">
        <v>241.47909999999999</v>
      </c>
      <c r="K162" s="30">
        <v>59.951099999999997</v>
      </c>
      <c r="L162" s="48">
        <f t="shared" si="4"/>
        <v>260.56979999999999</v>
      </c>
      <c r="M162" s="51">
        <v>441.09300000000002</v>
      </c>
      <c r="N162" s="30">
        <v>174.49459999999999</v>
      </c>
      <c r="O162" s="30">
        <v>49.5685</v>
      </c>
      <c r="P162" s="48">
        <f t="shared" si="5"/>
        <v>217.02990000000003</v>
      </c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49"/>
      <c r="B163" s="29">
        <v>158</v>
      </c>
      <c r="C163" s="50">
        <v>1142</v>
      </c>
      <c r="D163" s="50">
        <v>248.54220000000001</v>
      </c>
      <c r="E163" s="29">
        <v>197.79220000000001</v>
      </c>
      <c r="F163" s="29">
        <v>24.5123</v>
      </c>
      <c r="G163" s="29">
        <v>17.0549</v>
      </c>
      <c r="H163" s="29">
        <v>9.1827699999999997</v>
      </c>
      <c r="I163" s="50">
        <v>203.73439999999999</v>
      </c>
      <c r="J163" s="29">
        <v>149.32849999999999</v>
      </c>
      <c r="K163" s="30">
        <v>3.6268699999999998</v>
      </c>
      <c r="L163" s="48">
        <f t="shared" si="4"/>
        <v>50.779030000000006</v>
      </c>
      <c r="M163" s="51">
        <v>131.1874</v>
      </c>
      <c r="N163" s="30">
        <v>95.333200000000005</v>
      </c>
      <c r="O163" s="30">
        <v>3.569</v>
      </c>
      <c r="P163" s="48">
        <f t="shared" si="5"/>
        <v>32.285199999999989</v>
      </c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49"/>
      <c r="B164" s="29">
        <v>159</v>
      </c>
      <c r="C164" s="50">
        <v>863</v>
      </c>
      <c r="D164" s="50">
        <v>565.0675</v>
      </c>
      <c r="E164" s="29">
        <v>201.6516</v>
      </c>
      <c r="F164" s="29">
        <v>203.6036</v>
      </c>
      <c r="G164" s="29">
        <v>43.235300000000002</v>
      </c>
      <c r="H164" s="29">
        <v>65.576899999999995</v>
      </c>
      <c r="I164" s="50">
        <v>459</v>
      </c>
      <c r="J164" s="29">
        <v>166.26490000000001</v>
      </c>
      <c r="K164" s="30">
        <v>43.000900000000001</v>
      </c>
      <c r="L164" s="48">
        <f t="shared" si="4"/>
        <v>249.73419999999999</v>
      </c>
      <c r="M164" s="51">
        <v>386.67529999999999</v>
      </c>
      <c r="N164" s="30">
        <v>134.53229999999999</v>
      </c>
      <c r="O164" s="30">
        <v>36.388199999999998</v>
      </c>
      <c r="P164" s="48">
        <f t="shared" si="5"/>
        <v>215.75479999999999</v>
      </c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49"/>
      <c r="B165" s="29">
        <v>160</v>
      </c>
      <c r="C165" s="50">
        <v>957</v>
      </c>
      <c r="D165" s="50">
        <v>723.96</v>
      </c>
      <c r="E165" s="29">
        <v>352.76909999999998</v>
      </c>
      <c r="F165" s="29">
        <v>226.04400000000001</v>
      </c>
      <c r="G165" s="29">
        <v>0</v>
      </c>
      <c r="H165" s="29">
        <v>145.14709999999999</v>
      </c>
      <c r="I165" s="50">
        <v>559</v>
      </c>
      <c r="J165" s="29">
        <v>200.16589999999999</v>
      </c>
      <c r="K165" s="30">
        <v>52.346899999999998</v>
      </c>
      <c r="L165" s="48">
        <f t="shared" si="4"/>
        <v>306.48720000000003</v>
      </c>
      <c r="M165" s="51">
        <v>470.57979999999998</v>
      </c>
      <c r="N165" s="30">
        <v>161.6516</v>
      </c>
      <c r="O165" s="30">
        <v>44.210099999999997</v>
      </c>
      <c r="P165" s="48">
        <f t="shared" si="5"/>
        <v>264.71809999999994</v>
      </c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47"/>
      <c r="B166" s="29">
        <v>161</v>
      </c>
      <c r="C166" s="50">
        <v>1078</v>
      </c>
      <c r="D166" s="50">
        <v>459.99990000000003</v>
      </c>
      <c r="E166" s="29">
        <v>220</v>
      </c>
      <c r="F166" s="29">
        <v>105</v>
      </c>
      <c r="G166" s="29">
        <v>15</v>
      </c>
      <c r="H166" s="29">
        <v>120</v>
      </c>
      <c r="I166" s="50">
        <v>511</v>
      </c>
      <c r="J166" s="29">
        <v>204.68639999999999</v>
      </c>
      <c r="K166" s="30">
        <v>73.227400000000003</v>
      </c>
      <c r="L166" s="48">
        <f t="shared" si="4"/>
        <v>233.08620000000002</v>
      </c>
      <c r="M166" s="51">
        <v>420.29039999999998</v>
      </c>
      <c r="N166" s="30">
        <v>158.89019999999999</v>
      </c>
      <c r="O166" s="30">
        <v>60.1081</v>
      </c>
      <c r="P166" s="48">
        <f t="shared" si="5"/>
        <v>201.29209999999998</v>
      </c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49"/>
      <c r="B167" s="29">
        <v>162</v>
      </c>
      <c r="C167" s="50">
        <v>1150</v>
      </c>
      <c r="D167" s="50">
        <v>485</v>
      </c>
      <c r="E167" s="29">
        <v>190</v>
      </c>
      <c r="F167" s="29">
        <v>169.9999</v>
      </c>
      <c r="G167" s="29">
        <v>25</v>
      </c>
      <c r="H167" s="29">
        <v>100</v>
      </c>
      <c r="I167" s="50">
        <v>420</v>
      </c>
      <c r="J167" s="29">
        <v>175.30969999999999</v>
      </c>
      <c r="K167" s="30">
        <v>56.4848</v>
      </c>
      <c r="L167" s="48">
        <f t="shared" si="4"/>
        <v>188.2055</v>
      </c>
      <c r="M167" s="51">
        <v>345.22059999999999</v>
      </c>
      <c r="N167" s="30">
        <v>136.59039999999999</v>
      </c>
      <c r="O167" s="30">
        <v>46.444000000000003</v>
      </c>
      <c r="P167" s="48">
        <f t="shared" si="5"/>
        <v>162.18619999999999</v>
      </c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49"/>
      <c r="B168" s="29">
        <v>163</v>
      </c>
      <c r="C168" s="50">
        <v>834</v>
      </c>
      <c r="D168" s="50">
        <v>612.00869999999998</v>
      </c>
      <c r="E168" s="29">
        <v>259.21730000000002</v>
      </c>
      <c r="F168" s="29">
        <v>198.34729999999999</v>
      </c>
      <c r="G168" s="29">
        <v>0</v>
      </c>
      <c r="H168" s="29">
        <v>154.44380000000001</v>
      </c>
      <c r="I168" s="50">
        <v>534.82929999999999</v>
      </c>
      <c r="J168" s="29">
        <v>191.51089999999999</v>
      </c>
      <c r="K168" s="30">
        <v>50.083500000000001</v>
      </c>
      <c r="L168" s="48">
        <f t="shared" si="4"/>
        <v>293.23489999999998</v>
      </c>
      <c r="M168" s="51">
        <v>450.23230000000001</v>
      </c>
      <c r="N168" s="30">
        <v>154.6619</v>
      </c>
      <c r="O168" s="30">
        <v>42.298499999999997</v>
      </c>
      <c r="P168" s="48">
        <f t="shared" si="5"/>
        <v>253.27190000000002</v>
      </c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49"/>
      <c r="B169" s="29">
        <v>164</v>
      </c>
      <c r="C169" s="50">
        <v>966</v>
      </c>
      <c r="D169" s="50">
        <v>564.93259999999998</v>
      </c>
      <c r="E169" s="29">
        <v>138.34829999999999</v>
      </c>
      <c r="F169" s="29">
        <v>296.3963</v>
      </c>
      <c r="G169" s="29">
        <v>26.764700000000001</v>
      </c>
      <c r="H169" s="29">
        <v>99.423100000000005</v>
      </c>
      <c r="I169" s="50">
        <v>530</v>
      </c>
      <c r="J169" s="29">
        <v>189.7817</v>
      </c>
      <c r="K169" s="30">
        <v>49.6312</v>
      </c>
      <c r="L169" s="48">
        <f t="shared" si="4"/>
        <v>290.58710000000002</v>
      </c>
      <c r="M169" s="51">
        <v>446.1669</v>
      </c>
      <c r="N169" s="30">
        <v>153.2654</v>
      </c>
      <c r="O169" s="30">
        <v>41.916499999999999</v>
      </c>
      <c r="P169" s="48">
        <f t="shared" si="5"/>
        <v>250.98500000000001</v>
      </c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47"/>
      <c r="B170" s="29">
        <v>165</v>
      </c>
      <c r="C170" s="50">
        <v>4666</v>
      </c>
      <c r="D170" s="50">
        <v>2285.2384000000002</v>
      </c>
      <c r="E170" s="29">
        <v>1226.7425000000001</v>
      </c>
      <c r="F170" s="29">
        <v>763.49570000000006</v>
      </c>
      <c r="G170" s="29">
        <v>15</v>
      </c>
      <c r="H170" s="29">
        <v>140</v>
      </c>
      <c r="I170" s="50">
        <v>1802.0001999999999</v>
      </c>
      <c r="J170" s="29">
        <v>754.05619999999999</v>
      </c>
      <c r="K170" s="30">
        <v>148.1823</v>
      </c>
      <c r="L170" s="48">
        <f t="shared" si="4"/>
        <v>899.76170000000002</v>
      </c>
      <c r="M170" s="51">
        <v>1419.8621000000001</v>
      </c>
      <c r="N170" s="30">
        <v>556.54219999999998</v>
      </c>
      <c r="O170" s="30">
        <v>125.39230000000001</v>
      </c>
      <c r="P170" s="48">
        <f t="shared" si="5"/>
        <v>737.9276000000001</v>
      </c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49"/>
      <c r="B171" s="29">
        <v>166</v>
      </c>
      <c r="C171" s="50">
        <v>2104</v>
      </c>
      <c r="D171" s="50">
        <v>1354.7617</v>
      </c>
      <c r="E171" s="29">
        <v>768.2577</v>
      </c>
      <c r="F171" s="29">
        <v>301.50409999999999</v>
      </c>
      <c r="G171" s="29">
        <v>10</v>
      </c>
      <c r="H171" s="29">
        <v>225</v>
      </c>
      <c r="I171" s="50">
        <v>1256</v>
      </c>
      <c r="J171" s="29">
        <v>540.25710000000004</v>
      </c>
      <c r="K171" s="30">
        <v>98.710400000000007</v>
      </c>
      <c r="L171" s="48">
        <f t="shared" si="4"/>
        <v>617.03249999999991</v>
      </c>
      <c r="M171" s="51">
        <v>978.85429999999997</v>
      </c>
      <c r="N171" s="30">
        <v>394.40620000000001</v>
      </c>
      <c r="O171" s="30">
        <v>82.991399999999999</v>
      </c>
      <c r="P171" s="48">
        <f t="shared" si="5"/>
        <v>501.45669999999996</v>
      </c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49"/>
      <c r="B172" s="29">
        <v>167</v>
      </c>
      <c r="C172" s="50">
        <v>929</v>
      </c>
      <c r="D172" s="50">
        <v>741.49509999999998</v>
      </c>
      <c r="E172" s="29">
        <v>216.6096</v>
      </c>
      <c r="F172" s="29">
        <v>303.89710000000002</v>
      </c>
      <c r="G172" s="29">
        <v>50</v>
      </c>
      <c r="H172" s="29">
        <v>163.48840000000001</v>
      </c>
      <c r="I172" s="50">
        <v>697</v>
      </c>
      <c r="J172" s="29">
        <v>180.08330000000001</v>
      </c>
      <c r="K172" s="30">
        <v>116.06699999999999</v>
      </c>
      <c r="L172" s="48">
        <f t="shared" si="4"/>
        <v>400.84969999999998</v>
      </c>
      <c r="M172" s="51">
        <v>609.05240000000003</v>
      </c>
      <c r="N172" s="30">
        <v>154.9554</v>
      </c>
      <c r="O172" s="30">
        <v>99.314999999999998</v>
      </c>
      <c r="P172" s="48">
        <f t="shared" si="5"/>
        <v>354.78200000000004</v>
      </c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49"/>
      <c r="B173" s="29">
        <v>168</v>
      </c>
      <c r="C173" s="50">
        <v>792</v>
      </c>
      <c r="D173" s="50">
        <v>580.00009999999997</v>
      </c>
      <c r="E173" s="29">
        <v>250.0001</v>
      </c>
      <c r="F173" s="29">
        <v>239.9999</v>
      </c>
      <c r="G173" s="29">
        <v>0</v>
      </c>
      <c r="H173" s="29">
        <v>89.999899999999997</v>
      </c>
      <c r="I173" s="50">
        <v>467</v>
      </c>
      <c r="J173" s="29">
        <v>120.6584</v>
      </c>
      <c r="K173" s="30">
        <v>77.766499999999994</v>
      </c>
      <c r="L173" s="48">
        <f t="shared" si="4"/>
        <v>268.57509999999996</v>
      </c>
      <c r="M173" s="51">
        <v>408.07380000000001</v>
      </c>
      <c r="N173" s="30">
        <v>103.8223</v>
      </c>
      <c r="O173" s="30">
        <v>66.542500000000004</v>
      </c>
      <c r="P173" s="48">
        <f t="shared" si="5"/>
        <v>237.709</v>
      </c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47"/>
      <c r="B174" s="29">
        <v>169</v>
      </c>
      <c r="C174" s="50">
        <v>368</v>
      </c>
      <c r="D174" s="50">
        <v>208.5873</v>
      </c>
      <c r="E174" s="29">
        <v>123.4855</v>
      </c>
      <c r="F174" s="29">
        <v>66.195700000000002</v>
      </c>
      <c r="G174" s="29">
        <v>0</v>
      </c>
      <c r="H174" s="29">
        <v>8.90625</v>
      </c>
      <c r="I174" s="50">
        <v>265</v>
      </c>
      <c r="J174" s="29">
        <v>118.6551</v>
      </c>
      <c r="K174" s="30">
        <v>19.372299999999999</v>
      </c>
      <c r="L174" s="48">
        <f t="shared" si="4"/>
        <v>126.9726</v>
      </c>
      <c r="M174" s="51">
        <v>203.09299999999999</v>
      </c>
      <c r="N174" s="30">
        <v>85.280100000000004</v>
      </c>
      <c r="O174" s="30">
        <v>16.108499999999999</v>
      </c>
      <c r="P174" s="48">
        <f t="shared" si="5"/>
        <v>101.70439999999999</v>
      </c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49"/>
      <c r="B175" s="29">
        <v>170</v>
      </c>
      <c r="C175" s="50">
        <v>651</v>
      </c>
      <c r="D175" s="50">
        <v>341.41269999999997</v>
      </c>
      <c r="E175" s="29">
        <v>31.514600000000002</v>
      </c>
      <c r="F175" s="29">
        <v>143.80430000000001</v>
      </c>
      <c r="G175" s="29">
        <v>80</v>
      </c>
      <c r="H175" s="29">
        <v>86.093800000000002</v>
      </c>
      <c r="I175" s="50">
        <v>485</v>
      </c>
      <c r="J175" s="29">
        <v>107.11799999999999</v>
      </c>
      <c r="K175" s="30">
        <v>79.383600000000001</v>
      </c>
      <c r="L175" s="48">
        <f t="shared" si="4"/>
        <v>298.4984</v>
      </c>
      <c r="M175" s="51">
        <v>411.17380000000003</v>
      </c>
      <c r="N175" s="30">
        <v>92.825800000000001</v>
      </c>
      <c r="O175" s="30">
        <v>65.189599999999999</v>
      </c>
      <c r="P175" s="48">
        <f t="shared" si="5"/>
        <v>253.15840000000003</v>
      </c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49"/>
      <c r="B176" s="29">
        <v>171</v>
      </c>
      <c r="C176" s="50">
        <v>1618</v>
      </c>
      <c r="D176" s="50">
        <v>879.99990000000003</v>
      </c>
      <c r="E176" s="29">
        <v>429.99990000000003</v>
      </c>
      <c r="F176" s="29">
        <v>355</v>
      </c>
      <c r="G176" s="29">
        <v>40.000100000000003</v>
      </c>
      <c r="H176" s="29">
        <v>45</v>
      </c>
      <c r="I176" s="50">
        <v>662</v>
      </c>
      <c r="J176" s="29">
        <v>293.69760000000002</v>
      </c>
      <c r="K176" s="30">
        <v>35.885899999999999</v>
      </c>
      <c r="L176" s="48">
        <f t="shared" si="4"/>
        <v>332.41649999999998</v>
      </c>
      <c r="M176" s="51">
        <v>532.62199999999996</v>
      </c>
      <c r="N176" s="30">
        <v>216.25960000000001</v>
      </c>
      <c r="O176" s="30">
        <v>31.164100000000001</v>
      </c>
      <c r="P176" s="48">
        <f t="shared" si="5"/>
        <v>285.19829999999996</v>
      </c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49"/>
      <c r="B177" s="29">
        <v>172</v>
      </c>
      <c r="C177" s="50">
        <v>1330</v>
      </c>
      <c r="D177" s="50">
        <v>899.99990000000003</v>
      </c>
      <c r="E177" s="29">
        <v>240.0001</v>
      </c>
      <c r="F177" s="29">
        <v>450</v>
      </c>
      <c r="G177" s="29">
        <v>10</v>
      </c>
      <c r="H177" s="29">
        <v>199.9999</v>
      </c>
      <c r="I177" s="50">
        <v>792</v>
      </c>
      <c r="J177" s="29">
        <v>198.17660000000001</v>
      </c>
      <c r="K177" s="30">
        <v>115.1615</v>
      </c>
      <c r="L177" s="48">
        <f t="shared" si="4"/>
        <v>478.6619</v>
      </c>
      <c r="M177" s="51">
        <v>686.02319999999997</v>
      </c>
      <c r="N177" s="30">
        <v>164.26410000000001</v>
      </c>
      <c r="O177" s="30">
        <v>100.678</v>
      </c>
      <c r="P177" s="48">
        <f t="shared" si="5"/>
        <v>421.08109999999999</v>
      </c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47"/>
      <c r="B178" s="29">
        <v>173</v>
      </c>
      <c r="C178" s="50">
        <v>1734</v>
      </c>
      <c r="D178" s="50">
        <v>1025</v>
      </c>
      <c r="E178" s="29">
        <v>315</v>
      </c>
      <c r="F178" s="29">
        <v>440</v>
      </c>
      <c r="G178" s="29">
        <v>30</v>
      </c>
      <c r="H178" s="29">
        <v>240</v>
      </c>
      <c r="I178" s="50">
        <v>1054.0001</v>
      </c>
      <c r="J178" s="29">
        <v>255.81129999999999</v>
      </c>
      <c r="K178" s="30">
        <v>148.6361</v>
      </c>
      <c r="L178" s="48">
        <f t="shared" si="4"/>
        <v>649.55269999999996</v>
      </c>
      <c r="M178" s="51">
        <v>912.84410000000003</v>
      </c>
      <c r="N178" s="30">
        <v>210.9907</v>
      </c>
      <c r="O178" s="30">
        <v>129.62530000000001</v>
      </c>
      <c r="P178" s="48">
        <f t="shared" si="5"/>
        <v>572.22809999999993</v>
      </c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49"/>
      <c r="B179" s="29">
        <v>174</v>
      </c>
      <c r="C179" s="50">
        <v>97</v>
      </c>
      <c r="D179" s="50">
        <v>2.4</v>
      </c>
      <c r="E179" s="29">
        <v>2.4</v>
      </c>
      <c r="F179" s="29">
        <v>0</v>
      </c>
      <c r="G179" s="29">
        <v>0</v>
      </c>
      <c r="H179" s="29">
        <v>0</v>
      </c>
      <c r="I179" s="50">
        <v>250</v>
      </c>
      <c r="J179" s="29">
        <v>60.883800000000001</v>
      </c>
      <c r="K179" s="30">
        <v>35.305100000000003</v>
      </c>
      <c r="L179" s="48">
        <f t="shared" si="4"/>
        <v>153.81109999999998</v>
      </c>
      <c r="M179" s="51">
        <v>216.41120000000001</v>
      </c>
      <c r="N179" s="30">
        <v>50.4726</v>
      </c>
      <c r="O179" s="30">
        <v>30.8443</v>
      </c>
      <c r="P179" s="48">
        <f t="shared" si="5"/>
        <v>135.0943</v>
      </c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49"/>
      <c r="B180" s="29">
        <v>175</v>
      </c>
      <c r="C180" s="50">
        <v>2087</v>
      </c>
      <c r="D180" s="50">
        <v>1817.7095999999999</v>
      </c>
      <c r="E180" s="29">
        <v>301.459</v>
      </c>
      <c r="F180" s="29">
        <v>1007.5239</v>
      </c>
      <c r="G180" s="29">
        <v>0.57070500000000002</v>
      </c>
      <c r="H180" s="29">
        <v>471.15620000000001</v>
      </c>
      <c r="I180" s="50">
        <v>1557.5977</v>
      </c>
      <c r="J180" s="29">
        <v>206.44730000000001</v>
      </c>
      <c r="K180" s="30">
        <v>196.61439999999999</v>
      </c>
      <c r="L180" s="48">
        <f t="shared" si="4"/>
        <v>1154.5360000000001</v>
      </c>
      <c r="M180" s="51">
        <v>1380.9803999999999</v>
      </c>
      <c r="N180" s="30">
        <v>176.77420000000001</v>
      </c>
      <c r="O180" s="30">
        <v>170.25569999999999</v>
      </c>
      <c r="P180" s="48">
        <f t="shared" si="5"/>
        <v>1033.9504999999999</v>
      </c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49"/>
      <c r="B181" s="29">
        <v>176</v>
      </c>
      <c r="C181" s="50">
        <v>2310</v>
      </c>
      <c r="D181" s="50">
        <v>1950.6298999999999</v>
      </c>
      <c r="E181" s="29">
        <v>685.65160000000003</v>
      </c>
      <c r="F181" s="29">
        <v>1014.7572</v>
      </c>
      <c r="G181" s="29">
        <v>0</v>
      </c>
      <c r="H181" s="29">
        <v>250.13310000000001</v>
      </c>
      <c r="I181" s="50">
        <v>1590.432</v>
      </c>
      <c r="J181" s="29">
        <v>307.43290000000002</v>
      </c>
      <c r="K181" s="30">
        <v>138.60319999999999</v>
      </c>
      <c r="L181" s="48">
        <f t="shared" si="4"/>
        <v>1144.3959</v>
      </c>
      <c r="M181" s="51">
        <v>1410.0516</v>
      </c>
      <c r="N181" s="30">
        <v>259.00700000000001</v>
      </c>
      <c r="O181" s="30">
        <v>110.4205</v>
      </c>
      <c r="P181" s="48">
        <f t="shared" si="5"/>
        <v>1040.6241</v>
      </c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47"/>
      <c r="B182" s="29">
        <v>177</v>
      </c>
      <c r="C182" s="50">
        <v>1378</v>
      </c>
      <c r="D182" s="50">
        <v>964.00009999999997</v>
      </c>
      <c r="E182" s="29">
        <v>340</v>
      </c>
      <c r="F182" s="29">
        <v>545</v>
      </c>
      <c r="G182" s="29">
        <v>0</v>
      </c>
      <c r="H182" s="29">
        <v>65</v>
      </c>
      <c r="I182" s="50">
        <v>970</v>
      </c>
      <c r="J182" s="29">
        <v>175.97280000000001</v>
      </c>
      <c r="K182" s="30">
        <v>136.44800000000001</v>
      </c>
      <c r="L182" s="48">
        <f t="shared" si="4"/>
        <v>657.57920000000001</v>
      </c>
      <c r="M182" s="51">
        <v>850.05309999999997</v>
      </c>
      <c r="N182" s="30">
        <v>148.25829999999999</v>
      </c>
      <c r="O182" s="30">
        <v>117.9712</v>
      </c>
      <c r="P182" s="48">
        <f t="shared" si="5"/>
        <v>583.82360000000006</v>
      </c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47"/>
      <c r="B183" s="29">
        <v>178</v>
      </c>
      <c r="C183" s="50">
        <v>2101</v>
      </c>
      <c r="D183" s="50">
        <v>1490.6559999999999</v>
      </c>
      <c r="E183" s="29">
        <v>162.8954</v>
      </c>
      <c r="F183" s="29">
        <v>1168.5619999999999</v>
      </c>
      <c r="G183" s="29">
        <v>0</v>
      </c>
      <c r="H183" s="29">
        <v>159.1986</v>
      </c>
      <c r="I183" s="50">
        <v>1634.4663</v>
      </c>
      <c r="J183" s="29">
        <v>178.18950000000001</v>
      </c>
      <c r="K183" s="30">
        <v>222.56790000000001</v>
      </c>
      <c r="L183" s="48">
        <f t="shared" si="4"/>
        <v>1233.7089000000001</v>
      </c>
      <c r="M183" s="51">
        <v>1485.2883999999999</v>
      </c>
      <c r="N183" s="30">
        <v>156.0196</v>
      </c>
      <c r="O183" s="30">
        <v>191.09299999999999</v>
      </c>
      <c r="P183" s="48">
        <f t="shared" si="5"/>
        <v>1138.1757999999998</v>
      </c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47"/>
      <c r="B184" s="29">
        <v>179</v>
      </c>
      <c r="C184" s="50">
        <v>1434</v>
      </c>
      <c r="D184" s="50">
        <v>558.3777</v>
      </c>
      <c r="E184" s="29">
        <v>72.127300000000005</v>
      </c>
      <c r="F184" s="29">
        <v>463.33370000000002</v>
      </c>
      <c r="G184" s="29">
        <v>19.855499999999999</v>
      </c>
      <c r="H184" s="29">
        <v>3.0613700000000001</v>
      </c>
      <c r="I184" s="50">
        <v>845.90830000000005</v>
      </c>
      <c r="J184" s="29">
        <v>226.93799999999999</v>
      </c>
      <c r="K184" s="30">
        <v>46.395699999999998</v>
      </c>
      <c r="L184" s="48">
        <f t="shared" si="4"/>
        <v>572.57460000000003</v>
      </c>
      <c r="M184" s="51">
        <v>732.61329999999998</v>
      </c>
      <c r="N184" s="30">
        <v>192.89689999999999</v>
      </c>
      <c r="O184" s="30">
        <v>39.2256</v>
      </c>
      <c r="P184" s="48">
        <f t="shared" si="5"/>
        <v>500.49080000000004</v>
      </c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47"/>
      <c r="B185" s="29">
        <v>180</v>
      </c>
      <c r="C185" s="50">
        <v>1825</v>
      </c>
      <c r="D185" s="50">
        <v>1329.9999</v>
      </c>
      <c r="E185" s="29">
        <v>260</v>
      </c>
      <c r="F185" s="29">
        <v>860.00009999999997</v>
      </c>
      <c r="G185" s="29">
        <v>10</v>
      </c>
      <c r="H185" s="29">
        <v>200</v>
      </c>
      <c r="I185" s="50">
        <v>1200</v>
      </c>
      <c r="J185" s="29">
        <v>157.24019999999999</v>
      </c>
      <c r="K185" s="30">
        <v>163.72329999999999</v>
      </c>
      <c r="L185" s="48">
        <f t="shared" si="4"/>
        <v>879.03650000000005</v>
      </c>
      <c r="M185" s="51">
        <v>1071.6387999999999</v>
      </c>
      <c r="N185" s="30">
        <v>133.33699999999999</v>
      </c>
      <c r="O185" s="30">
        <v>140.6317</v>
      </c>
      <c r="P185" s="48">
        <f t="shared" si="5"/>
        <v>797.67009999999993</v>
      </c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47"/>
      <c r="B186" s="29">
        <v>181</v>
      </c>
      <c r="C186" s="50">
        <v>1819</v>
      </c>
      <c r="D186" s="50">
        <v>1017.11</v>
      </c>
      <c r="E186" s="29">
        <v>215.7483</v>
      </c>
      <c r="F186" s="29">
        <v>591.83870000000002</v>
      </c>
      <c r="G186" s="29">
        <v>0.14450099999999999</v>
      </c>
      <c r="H186" s="29">
        <v>184.88140000000001</v>
      </c>
      <c r="I186" s="50">
        <v>824.928</v>
      </c>
      <c r="J186" s="29">
        <v>231.1223</v>
      </c>
      <c r="K186" s="30">
        <v>42.503</v>
      </c>
      <c r="L186" s="48">
        <f t="shared" si="4"/>
        <v>551.30269999999996</v>
      </c>
      <c r="M186" s="51">
        <v>709.42759999999998</v>
      </c>
      <c r="N186" s="30">
        <v>194.78729999999999</v>
      </c>
      <c r="O186" s="30">
        <v>35.554000000000002</v>
      </c>
      <c r="P186" s="48">
        <f t="shared" si="5"/>
        <v>479.08630000000005</v>
      </c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47"/>
      <c r="B187" s="29">
        <v>182</v>
      </c>
      <c r="C187" s="50">
        <v>1995</v>
      </c>
      <c r="D187" s="50">
        <v>1444.9999</v>
      </c>
      <c r="E187" s="29">
        <v>300.00020000000001</v>
      </c>
      <c r="F187" s="29">
        <v>845</v>
      </c>
      <c r="G187" s="29">
        <v>159.9999</v>
      </c>
      <c r="H187" s="29">
        <v>140</v>
      </c>
      <c r="I187" s="50">
        <v>1522</v>
      </c>
      <c r="J187" s="29">
        <v>217.56890000000001</v>
      </c>
      <c r="K187" s="30">
        <v>206.4753</v>
      </c>
      <c r="L187" s="48">
        <f t="shared" si="4"/>
        <v>1097.9558</v>
      </c>
      <c r="M187" s="51">
        <v>1368.152</v>
      </c>
      <c r="N187" s="30">
        <v>196.72239999999999</v>
      </c>
      <c r="O187" s="30">
        <v>176.95320000000001</v>
      </c>
      <c r="P187" s="48">
        <f t="shared" si="5"/>
        <v>994.4763999999999</v>
      </c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47"/>
      <c r="B188" s="29">
        <v>183</v>
      </c>
      <c r="C188" s="50">
        <v>1894</v>
      </c>
      <c r="D188" s="50">
        <v>1408.9323999999999</v>
      </c>
      <c r="E188" s="29">
        <v>56.7376</v>
      </c>
      <c r="F188" s="29">
        <v>919.16399999999999</v>
      </c>
      <c r="G188" s="29">
        <v>7.4043399999999995E-2</v>
      </c>
      <c r="H188" s="29">
        <v>432.95670000000001</v>
      </c>
      <c r="I188" s="50">
        <v>1174.6605999999999</v>
      </c>
      <c r="J188" s="29">
        <v>151.01650000000001</v>
      </c>
      <c r="K188" s="30">
        <v>134.11789999999999</v>
      </c>
      <c r="L188" s="48">
        <f t="shared" si="4"/>
        <v>889.52620000000002</v>
      </c>
      <c r="M188" s="51">
        <v>1065.7709</v>
      </c>
      <c r="N188" s="30">
        <v>136.05609999999999</v>
      </c>
      <c r="O188" s="30">
        <v>117.0309</v>
      </c>
      <c r="P188" s="48">
        <f t="shared" si="5"/>
        <v>812.68389999999999</v>
      </c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47"/>
      <c r="B189" s="29">
        <v>184</v>
      </c>
      <c r="C189" s="50">
        <v>2191</v>
      </c>
      <c r="D189" s="50">
        <v>1491.297</v>
      </c>
      <c r="E189" s="29">
        <v>538.99770000000001</v>
      </c>
      <c r="F189" s="29">
        <v>738.7627</v>
      </c>
      <c r="G189" s="29">
        <v>0</v>
      </c>
      <c r="H189" s="29">
        <v>203.54179999999999</v>
      </c>
      <c r="I189" s="50">
        <v>1156.3262</v>
      </c>
      <c r="J189" s="29">
        <v>354.4314</v>
      </c>
      <c r="K189" s="30">
        <v>51.066400000000002</v>
      </c>
      <c r="L189" s="48">
        <f t="shared" si="4"/>
        <v>750.82839999999999</v>
      </c>
      <c r="M189" s="51">
        <v>978.85770000000002</v>
      </c>
      <c r="N189" s="30">
        <v>293.75839999999999</v>
      </c>
      <c r="O189" s="30">
        <v>41.459899999999998</v>
      </c>
      <c r="P189" s="48">
        <f t="shared" si="5"/>
        <v>643.63940000000014</v>
      </c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47"/>
      <c r="B190" s="29">
        <v>185</v>
      </c>
      <c r="C190" s="50">
        <v>2332</v>
      </c>
      <c r="D190" s="50">
        <v>1707.9998000000001</v>
      </c>
      <c r="E190" s="29">
        <v>275</v>
      </c>
      <c r="F190" s="29">
        <v>930.00009999999997</v>
      </c>
      <c r="G190" s="29">
        <v>14</v>
      </c>
      <c r="H190" s="29">
        <v>475</v>
      </c>
      <c r="I190" s="50">
        <v>1537.9999</v>
      </c>
      <c r="J190" s="29">
        <v>253</v>
      </c>
      <c r="K190" s="30">
        <v>205</v>
      </c>
      <c r="L190" s="48">
        <f t="shared" si="4"/>
        <v>1079.9999</v>
      </c>
      <c r="M190" s="51">
        <v>1374.2856999999999</v>
      </c>
      <c r="N190" s="30">
        <v>223.57140000000001</v>
      </c>
      <c r="O190" s="30">
        <v>174.42859999999999</v>
      </c>
      <c r="P190" s="48">
        <f t="shared" si="5"/>
        <v>976.28569999999991</v>
      </c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47"/>
      <c r="B191" s="29">
        <v>186</v>
      </c>
      <c r="C191" s="50">
        <v>1908</v>
      </c>
      <c r="D191" s="50">
        <v>1534.1207999999999</v>
      </c>
      <c r="E191" s="29">
        <v>161.52610000000001</v>
      </c>
      <c r="F191" s="29">
        <v>1051.7255</v>
      </c>
      <c r="G191" s="29">
        <v>8.4487000000000005</v>
      </c>
      <c r="H191" s="29">
        <v>312.41849999999999</v>
      </c>
      <c r="I191" s="50">
        <v>1324.9867999999999</v>
      </c>
      <c r="J191" s="29">
        <v>143.2747</v>
      </c>
      <c r="K191" s="30">
        <v>144.053</v>
      </c>
      <c r="L191" s="48">
        <f t="shared" si="4"/>
        <v>1037.6590999999999</v>
      </c>
      <c r="M191" s="51">
        <v>1193.7702999999999</v>
      </c>
      <c r="N191" s="30">
        <v>121.99850000000001</v>
      </c>
      <c r="O191" s="30">
        <v>127.7355</v>
      </c>
      <c r="P191" s="48">
        <f t="shared" si="5"/>
        <v>944.03629999999998</v>
      </c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47"/>
      <c r="B192" s="29">
        <v>187</v>
      </c>
      <c r="C192" s="50">
        <v>1364</v>
      </c>
      <c r="D192" s="50">
        <v>960.53729999999996</v>
      </c>
      <c r="E192" s="29">
        <v>119.12220000000001</v>
      </c>
      <c r="F192" s="29">
        <v>669.87829999999997</v>
      </c>
      <c r="G192" s="29">
        <v>14.8741</v>
      </c>
      <c r="H192" s="29">
        <v>128.11949999999999</v>
      </c>
      <c r="I192" s="50">
        <v>1311.3454999999999</v>
      </c>
      <c r="J192" s="29">
        <v>173.66640000000001</v>
      </c>
      <c r="K192" s="30">
        <v>139.58850000000001</v>
      </c>
      <c r="L192" s="48">
        <f t="shared" si="4"/>
        <v>998.09059999999977</v>
      </c>
      <c r="M192" s="51">
        <v>1150.1306</v>
      </c>
      <c r="N192" s="30">
        <v>150.07400000000001</v>
      </c>
      <c r="O192" s="30">
        <v>121.2388</v>
      </c>
      <c r="P192" s="48">
        <f t="shared" si="5"/>
        <v>878.81779999999992</v>
      </c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47"/>
      <c r="B193" s="29">
        <v>188</v>
      </c>
      <c r="C193" s="50">
        <v>1479</v>
      </c>
      <c r="D193" s="50">
        <v>1194.4854</v>
      </c>
      <c r="E193" s="29">
        <v>145.54069999999999</v>
      </c>
      <c r="F193" s="29">
        <v>888.00660000000005</v>
      </c>
      <c r="G193" s="29">
        <v>15.089499999999999</v>
      </c>
      <c r="H193" s="29">
        <v>120.4855</v>
      </c>
      <c r="I193" s="50">
        <v>1043.0443</v>
      </c>
      <c r="J193" s="29">
        <v>132.0085</v>
      </c>
      <c r="K193" s="30">
        <v>112.4268</v>
      </c>
      <c r="L193" s="48">
        <f t="shared" si="4"/>
        <v>798.60900000000004</v>
      </c>
      <c r="M193" s="51">
        <v>919.1173</v>
      </c>
      <c r="N193" s="30">
        <v>114.6739</v>
      </c>
      <c r="O193" s="30">
        <v>96.603200000000001</v>
      </c>
      <c r="P193" s="48">
        <f t="shared" si="5"/>
        <v>707.84019999999998</v>
      </c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47"/>
      <c r="B194" s="29">
        <v>189</v>
      </c>
      <c r="C194" s="50">
        <v>2089</v>
      </c>
      <c r="D194" s="50">
        <v>1865.8922</v>
      </c>
      <c r="E194" s="29">
        <v>540</v>
      </c>
      <c r="F194" s="29">
        <v>1115.8921</v>
      </c>
      <c r="G194" s="29">
        <v>60</v>
      </c>
      <c r="H194" s="29">
        <v>150</v>
      </c>
      <c r="I194" s="50">
        <v>1681</v>
      </c>
      <c r="J194" s="29">
        <v>264.81220000000002</v>
      </c>
      <c r="K194" s="30">
        <v>199.37219999999999</v>
      </c>
      <c r="L194" s="48">
        <f t="shared" si="4"/>
        <v>1216.8155999999999</v>
      </c>
      <c r="M194" s="51">
        <v>1532.9929</v>
      </c>
      <c r="N194" s="30">
        <v>233.38329999999999</v>
      </c>
      <c r="O194" s="30">
        <v>180.71680000000001</v>
      </c>
      <c r="P194" s="48">
        <f t="shared" si="5"/>
        <v>1118.8928000000001</v>
      </c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47"/>
      <c r="B195" s="29">
        <v>190</v>
      </c>
      <c r="C195" s="50">
        <v>1372</v>
      </c>
      <c r="D195" s="50">
        <v>960</v>
      </c>
      <c r="E195" s="29">
        <v>255</v>
      </c>
      <c r="F195" s="29">
        <v>615</v>
      </c>
      <c r="G195" s="29">
        <v>9.9999900000000004</v>
      </c>
      <c r="H195" s="29">
        <v>80</v>
      </c>
      <c r="I195" s="50">
        <v>911</v>
      </c>
      <c r="J195" s="29">
        <v>163.04040000000001</v>
      </c>
      <c r="K195" s="30">
        <v>48.82</v>
      </c>
      <c r="L195" s="48">
        <f t="shared" si="4"/>
        <v>699.13959999999997</v>
      </c>
      <c r="M195" s="51">
        <v>817.96559999999999</v>
      </c>
      <c r="N195" s="30">
        <v>140.0121</v>
      </c>
      <c r="O195" s="30">
        <v>42.372100000000003</v>
      </c>
      <c r="P195" s="48">
        <f t="shared" si="5"/>
        <v>635.58139999999992</v>
      </c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47"/>
      <c r="B196" s="29">
        <v>191</v>
      </c>
      <c r="C196" s="50">
        <v>1340</v>
      </c>
      <c r="D196" s="50">
        <v>979.00019999999995</v>
      </c>
      <c r="E196" s="29">
        <v>190.0001</v>
      </c>
      <c r="F196" s="29">
        <v>635.00019999999995</v>
      </c>
      <c r="G196" s="29">
        <v>4</v>
      </c>
      <c r="H196" s="29">
        <v>150.0001</v>
      </c>
      <c r="I196" s="50">
        <v>1245.0002999999999</v>
      </c>
      <c r="J196" s="29">
        <v>111.9049</v>
      </c>
      <c r="K196" s="30">
        <v>139.07429999999999</v>
      </c>
      <c r="L196" s="48">
        <f t="shared" si="4"/>
        <v>994.02109999999993</v>
      </c>
      <c r="M196" s="51">
        <v>1094.2409</v>
      </c>
      <c r="N196" s="30">
        <v>95.966200000000001</v>
      </c>
      <c r="O196" s="30">
        <v>108.7522</v>
      </c>
      <c r="P196" s="48">
        <f t="shared" si="5"/>
        <v>889.52250000000004</v>
      </c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49"/>
      <c r="B197" s="29">
        <v>192</v>
      </c>
      <c r="C197" s="50">
        <v>829</v>
      </c>
      <c r="D197" s="50">
        <v>542.9778</v>
      </c>
      <c r="E197" s="29">
        <v>150.33709999999999</v>
      </c>
      <c r="F197" s="29">
        <v>272.11500000000001</v>
      </c>
      <c r="G197" s="29">
        <v>3.6335199999999998E-2</v>
      </c>
      <c r="H197" s="29">
        <v>105.3951</v>
      </c>
      <c r="I197" s="50">
        <v>639.6105</v>
      </c>
      <c r="J197" s="29">
        <v>72.764899999999997</v>
      </c>
      <c r="K197" s="30">
        <v>70.368300000000005</v>
      </c>
      <c r="L197" s="48">
        <f t="shared" si="4"/>
        <v>496.47730000000001</v>
      </c>
      <c r="M197" s="51">
        <v>570.27509999999995</v>
      </c>
      <c r="N197" s="30">
        <v>63.548900000000003</v>
      </c>
      <c r="O197" s="30">
        <v>59.895299999999999</v>
      </c>
      <c r="P197" s="48">
        <f t="shared" si="5"/>
        <v>446.83089999999993</v>
      </c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49"/>
      <c r="B198" s="29">
        <v>193</v>
      </c>
      <c r="C198" s="50">
        <v>1286</v>
      </c>
      <c r="D198" s="50">
        <v>905.00429999999994</v>
      </c>
      <c r="E198" s="29">
        <v>225.00069999999999</v>
      </c>
      <c r="F198" s="29">
        <v>585.00210000000004</v>
      </c>
      <c r="G198" s="29">
        <v>15.0001</v>
      </c>
      <c r="H198" s="29">
        <v>65.001199999999997</v>
      </c>
      <c r="I198" s="50">
        <v>820.00300000000004</v>
      </c>
      <c r="J198" s="29">
        <v>93.917199999999994</v>
      </c>
      <c r="K198" s="30">
        <v>92.757400000000004</v>
      </c>
      <c r="L198" s="48">
        <f t="shared" si="4"/>
        <v>633.3284000000001</v>
      </c>
      <c r="M198" s="51">
        <v>731.95870000000002</v>
      </c>
      <c r="N198" s="30">
        <v>81.677400000000006</v>
      </c>
      <c r="O198" s="30">
        <v>80.217399999999998</v>
      </c>
      <c r="P198" s="48">
        <f t="shared" si="5"/>
        <v>570.06389999999999</v>
      </c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49"/>
      <c r="B199" s="29">
        <v>194</v>
      </c>
      <c r="C199" s="50">
        <v>865</v>
      </c>
      <c r="D199" s="50">
        <v>557.12469999999996</v>
      </c>
      <c r="E199" s="29">
        <v>49.303800000000003</v>
      </c>
      <c r="F199" s="29">
        <v>343.39550000000003</v>
      </c>
      <c r="G199" s="29">
        <v>24</v>
      </c>
      <c r="H199" s="29">
        <v>140.4255</v>
      </c>
      <c r="I199" s="50">
        <v>619.23429999999996</v>
      </c>
      <c r="J199" s="29">
        <v>79.242400000000004</v>
      </c>
      <c r="K199" s="30">
        <v>85.393199999999993</v>
      </c>
      <c r="L199" s="48">
        <f t="shared" ref="L199:L211" si="6">I199-J199-K199</f>
        <v>454.59870000000001</v>
      </c>
      <c r="M199" s="51">
        <v>549.71280000000002</v>
      </c>
      <c r="N199" s="30">
        <v>68.924499999999995</v>
      </c>
      <c r="O199" s="30">
        <v>77.617199999999997</v>
      </c>
      <c r="P199" s="48">
        <f t="shared" ref="P199:P211" si="7">M199-N199-O199</f>
        <v>403.17110000000002</v>
      </c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49"/>
      <c r="B200" s="29">
        <v>195</v>
      </c>
      <c r="C200" s="50">
        <v>1301</v>
      </c>
      <c r="D200" s="50">
        <v>1114.9958999999999</v>
      </c>
      <c r="E200" s="29">
        <v>199.99930000000001</v>
      </c>
      <c r="F200" s="29">
        <v>559.99800000000005</v>
      </c>
      <c r="G200" s="29">
        <v>34.999899999999997</v>
      </c>
      <c r="H200" s="29">
        <v>319.99880000000002</v>
      </c>
      <c r="I200" s="50">
        <v>776.99710000000005</v>
      </c>
      <c r="J200" s="29">
        <v>89.7577</v>
      </c>
      <c r="K200" s="30">
        <v>88.266400000000004</v>
      </c>
      <c r="L200" s="48">
        <f t="shared" si="6"/>
        <v>598.97300000000007</v>
      </c>
      <c r="M200" s="51">
        <v>692.44240000000002</v>
      </c>
      <c r="N200" s="30">
        <v>78.337999999999994</v>
      </c>
      <c r="O200" s="30">
        <v>75.934600000000003</v>
      </c>
      <c r="P200" s="48">
        <f t="shared" si="7"/>
        <v>538.16980000000001</v>
      </c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49"/>
      <c r="B201" s="29">
        <v>196</v>
      </c>
      <c r="C201" s="50">
        <v>3005</v>
      </c>
      <c r="D201" s="50">
        <v>2148.4594999999999</v>
      </c>
      <c r="E201" s="29">
        <v>161.51060000000001</v>
      </c>
      <c r="F201" s="29">
        <v>1225.1777</v>
      </c>
      <c r="G201" s="29">
        <v>126.2957</v>
      </c>
      <c r="H201" s="29">
        <v>635.47580000000005</v>
      </c>
      <c r="I201" s="50">
        <v>2039.0268000000001</v>
      </c>
      <c r="J201" s="29">
        <v>185.8629</v>
      </c>
      <c r="K201" s="30">
        <v>366.75170000000003</v>
      </c>
      <c r="L201" s="48">
        <f t="shared" si="6"/>
        <v>1486.4122</v>
      </c>
      <c r="M201" s="51">
        <v>1838.9254000000001</v>
      </c>
      <c r="N201" s="30">
        <v>167.88499999999999</v>
      </c>
      <c r="O201" s="30">
        <v>313.19099999999997</v>
      </c>
      <c r="P201" s="48">
        <f t="shared" si="7"/>
        <v>1357.8494000000001</v>
      </c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49"/>
      <c r="B202" s="29">
        <v>197</v>
      </c>
      <c r="C202" s="50">
        <v>1776</v>
      </c>
      <c r="D202" s="50">
        <v>1721.5402999999999</v>
      </c>
      <c r="E202" s="29">
        <v>198.48949999999999</v>
      </c>
      <c r="F202" s="29">
        <v>1154.8223</v>
      </c>
      <c r="G202" s="29">
        <v>68.704300000000003</v>
      </c>
      <c r="H202" s="29">
        <v>299.52429999999998</v>
      </c>
      <c r="I202" s="50">
        <v>1272.9730999999999</v>
      </c>
      <c r="J202" s="29">
        <v>163.05420000000001</v>
      </c>
      <c r="K202" s="30">
        <v>142.7081</v>
      </c>
      <c r="L202" s="48">
        <f t="shared" si="6"/>
        <v>967.21079999999984</v>
      </c>
      <c r="M202" s="51">
        <v>1163.2842000000001</v>
      </c>
      <c r="N202" s="30">
        <v>145.95429999999999</v>
      </c>
      <c r="O202" s="30">
        <v>122.5552</v>
      </c>
      <c r="P202" s="48">
        <f t="shared" si="7"/>
        <v>894.77470000000005</v>
      </c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49"/>
      <c r="B203" s="29">
        <v>198</v>
      </c>
      <c r="C203" s="50">
        <v>1452</v>
      </c>
      <c r="D203" s="50">
        <v>872.57150000000001</v>
      </c>
      <c r="E203" s="29">
        <v>251.9804</v>
      </c>
      <c r="F203" s="29">
        <v>373.05990000000003</v>
      </c>
      <c r="G203" s="29">
        <v>40.857399999999998</v>
      </c>
      <c r="H203" s="29">
        <v>186.67410000000001</v>
      </c>
      <c r="I203" s="50">
        <v>905.00220000000002</v>
      </c>
      <c r="J203" s="29">
        <v>114.13420000000001</v>
      </c>
      <c r="K203" s="30">
        <v>89.745599999999996</v>
      </c>
      <c r="L203" s="48">
        <f t="shared" si="6"/>
        <v>701.12240000000008</v>
      </c>
      <c r="M203" s="51">
        <v>800.94029999999998</v>
      </c>
      <c r="N203" s="30">
        <v>96.908699999999996</v>
      </c>
      <c r="O203" s="30">
        <v>78.944900000000004</v>
      </c>
      <c r="P203" s="48">
        <f t="shared" si="7"/>
        <v>625.08670000000006</v>
      </c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49"/>
      <c r="B204" s="29">
        <v>199</v>
      </c>
      <c r="C204" s="50">
        <v>1153</v>
      </c>
      <c r="D204" s="50">
        <v>975.44949999999994</v>
      </c>
      <c r="E204" s="29">
        <v>75.092299999999994</v>
      </c>
      <c r="F204" s="29">
        <v>745.62360000000001</v>
      </c>
      <c r="G204" s="29">
        <v>10.130599999999999</v>
      </c>
      <c r="H204" s="29">
        <v>144.60300000000001</v>
      </c>
      <c r="I204" s="50">
        <v>793.58630000000005</v>
      </c>
      <c r="J204" s="29">
        <v>77.206999999999994</v>
      </c>
      <c r="K204" s="30">
        <v>128.49680000000001</v>
      </c>
      <c r="L204" s="48">
        <f t="shared" si="6"/>
        <v>587.88250000000005</v>
      </c>
      <c r="M204" s="51">
        <v>712.98440000000005</v>
      </c>
      <c r="N204" s="30">
        <v>69.220699999999994</v>
      </c>
      <c r="O204" s="30">
        <v>109.33929999999999</v>
      </c>
      <c r="P204" s="48">
        <f t="shared" si="7"/>
        <v>534.42440000000011</v>
      </c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47"/>
      <c r="B205" s="29">
        <v>200</v>
      </c>
      <c r="C205" s="50">
        <v>915</v>
      </c>
      <c r="D205" s="50">
        <v>832.42830000000004</v>
      </c>
      <c r="E205" s="29">
        <v>58.019599999999997</v>
      </c>
      <c r="F205" s="29">
        <v>646.94010000000003</v>
      </c>
      <c r="G205" s="29">
        <v>44.142600000000002</v>
      </c>
      <c r="H205" s="29">
        <v>83.325999999999993</v>
      </c>
      <c r="I205" s="50">
        <v>631.99779999999998</v>
      </c>
      <c r="J205" s="29">
        <v>83.632900000000006</v>
      </c>
      <c r="K205" s="30">
        <v>66.372600000000006</v>
      </c>
      <c r="L205" s="48">
        <f t="shared" si="6"/>
        <v>481.9923</v>
      </c>
      <c r="M205" s="51">
        <v>556.53589999999997</v>
      </c>
      <c r="N205" s="30">
        <v>71.091099999999997</v>
      </c>
      <c r="O205" s="30">
        <v>57.294899999999998</v>
      </c>
      <c r="P205" s="48">
        <f t="shared" si="7"/>
        <v>428.1499</v>
      </c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49"/>
      <c r="B206" s="29">
        <v>201</v>
      </c>
      <c r="C206" s="50">
        <v>814</v>
      </c>
      <c r="D206" s="50">
        <v>405</v>
      </c>
      <c r="E206" s="29">
        <v>55</v>
      </c>
      <c r="F206" s="29">
        <v>255</v>
      </c>
      <c r="G206" s="29">
        <v>15</v>
      </c>
      <c r="H206" s="29">
        <v>79.999899999999997</v>
      </c>
      <c r="I206" s="50">
        <v>462</v>
      </c>
      <c r="J206" s="29">
        <v>63.269599999999997</v>
      </c>
      <c r="K206" s="30">
        <v>50.527799999999999</v>
      </c>
      <c r="L206" s="48">
        <f t="shared" si="6"/>
        <v>348.20260000000002</v>
      </c>
      <c r="M206" s="51">
        <v>405.32100000000003</v>
      </c>
      <c r="N206" s="30">
        <v>53.823099999999997</v>
      </c>
      <c r="O206" s="30">
        <v>43.058500000000002</v>
      </c>
      <c r="P206" s="48">
        <f t="shared" si="7"/>
        <v>308.43940000000003</v>
      </c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49"/>
      <c r="B207" s="29">
        <v>202</v>
      </c>
      <c r="C207" s="50">
        <v>1639</v>
      </c>
      <c r="D207" s="50">
        <v>1272.1242</v>
      </c>
      <c r="E207" s="29">
        <v>206.42910000000001</v>
      </c>
      <c r="F207" s="29">
        <v>725.39499999999998</v>
      </c>
      <c r="G207" s="29">
        <v>6.4245700000000001</v>
      </c>
      <c r="H207" s="29">
        <v>318.87569999999999</v>
      </c>
      <c r="I207" s="50">
        <v>1204.8149000000001</v>
      </c>
      <c r="J207" s="29">
        <v>171.7105</v>
      </c>
      <c r="K207" s="30">
        <v>204.85</v>
      </c>
      <c r="L207" s="48">
        <f t="shared" si="6"/>
        <v>828.25440000000015</v>
      </c>
      <c r="M207" s="51">
        <v>1075.0887</v>
      </c>
      <c r="N207" s="30">
        <v>151.5119</v>
      </c>
      <c r="O207" s="30">
        <v>175.9119</v>
      </c>
      <c r="P207" s="48">
        <f t="shared" si="7"/>
        <v>747.66489999999999</v>
      </c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49"/>
      <c r="B208" s="29">
        <v>203</v>
      </c>
      <c r="C208" s="50">
        <v>1602</v>
      </c>
      <c r="D208" s="50">
        <v>964.99990000000003</v>
      </c>
      <c r="E208" s="29">
        <v>144.9999</v>
      </c>
      <c r="F208" s="29">
        <v>570</v>
      </c>
      <c r="G208" s="29">
        <v>120</v>
      </c>
      <c r="H208" s="29">
        <v>115</v>
      </c>
      <c r="I208" s="50">
        <v>993</v>
      </c>
      <c r="J208" s="29">
        <v>135.98859999999999</v>
      </c>
      <c r="K208" s="30">
        <v>108.602</v>
      </c>
      <c r="L208" s="48">
        <f t="shared" si="6"/>
        <v>748.40940000000001</v>
      </c>
      <c r="M208" s="51">
        <v>871.17690000000005</v>
      </c>
      <c r="N208" s="30">
        <v>115.68470000000001</v>
      </c>
      <c r="O208" s="30">
        <v>92.547799999999995</v>
      </c>
      <c r="P208" s="48">
        <f t="shared" si="7"/>
        <v>662.94440000000009</v>
      </c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47"/>
      <c r="B209" s="29">
        <v>204</v>
      </c>
      <c r="C209" s="50">
        <v>2821</v>
      </c>
      <c r="D209" s="50">
        <v>2399.2444</v>
      </c>
      <c r="E209" s="29">
        <v>434.7765</v>
      </c>
      <c r="F209" s="29">
        <v>1174.2013999999999</v>
      </c>
      <c r="G209" s="29">
        <v>19.869399999999999</v>
      </c>
      <c r="H209" s="29">
        <v>770.39670000000001</v>
      </c>
      <c r="I209" s="50">
        <v>1931.1790000000001</v>
      </c>
      <c r="J209" s="29">
        <v>181.79310000000001</v>
      </c>
      <c r="K209" s="30">
        <v>390.40809999999999</v>
      </c>
      <c r="L209" s="48">
        <f t="shared" si="6"/>
        <v>1358.9778000000001</v>
      </c>
      <c r="M209" s="51">
        <v>1722.5640000000001</v>
      </c>
      <c r="N209" s="30">
        <v>159.93819999999999</v>
      </c>
      <c r="O209" s="30">
        <v>333.78399999999999</v>
      </c>
      <c r="P209" s="48">
        <f t="shared" si="7"/>
        <v>1228.8418000000001</v>
      </c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49"/>
      <c r="B210" s="29">
        <v>205</v>
      </c>
      <c r="C210" s="50">
        <v>2549</v>
      </c>
      <c r="D210" s="50">
        <v>1708.9922999999999</v>
      </c>
      <c r="E210" s="29">
        <v>216.00190000000001</v>
      </c>
      <c r="F210" s="29">
        <v>843.47760000000005</v>
      </c>
      <c r="G210" s="29">
        <v>73.936300000000003</v>
      </c>
      <c r="H210" s="29">
        <v>566.37239999999997</v>
      </c>
      <c r="I210" s="50">
        <v>1482.4058</v>
      </c>
      <c r="J210" s="29">
        <v>195.7998</v>
      </c>
      <c r="K210" s="30">
        <v>278.48160000000001</v>
      </c>
      <c r="L210" s="48">
        <f t="shared" si="6"/>
        <v>1008.1243999999999</v>
      </c>
      <c r="M210" s="51">
        <v>1328.2249999999999</v>
      </c>
      <c r="N210" s="30">
        <v>173.31389999999999</v>
      </c>
      <c r="O210" s="30">
        <v>240.67339999999999</v>
      </c>
      <c r="P210" s="48">
        <f t="shared" si="7"/>
        <v>914.23769999999979</v>
      </c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49"/>
      <c r="B211" s="71">
        <v>206</v>
      </c>
      <c r="C211" s="72">
        <v>24</v>
      </c>
      <c r="D211" s="72">
        <v>114.3304</v>
      </c>
      <c r="E211" s="71">
        <v>15.997199999999999</v>
      </c>
      <c r="F211" s="71">
        <v>58.1464</v>
      </c>
      <c r="G211" s="71">
        <v>4.6391200000000001</v>
      </c>
      <c r="H211" s="71">
        <v>34.751800000000003</v>
      </c>
      <c r="I211" s="72">
        <v>188.77940000000001</v>
      </c>
      <c r="J211" s="71">
        <v>33.989699999999999</v>
      </c>
      <c r="K211" s="73">
        <v>17.668399999999998</v>
      </c>
      <c r="L211" s="48">
        <f t="shared" si="6"/>
        <v>137.12130000000002</v>
      </c>
      <c r="M211" s="75">
        <v>158.18639999999999</v>
      </c>
      <c r="N211" s="73">
        <v>26.674199999999999</v>
      </c>
      <c r="O211" s="73">
        <v>15.4147</v>
      </c>
      <c r="P211" s="48">
        <f t="shared" si="7"/>
        <v>116.09750000000001</v>
      </c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53"/>
      <c r="B212" s="52"/>
      <c r="C212" s="52"/>
      <c r="D212" s="52"/>
      <c r="E212" s="52"/>
      <c r="F212" s="52"/>
      <c r="G212" s="52"/>
      <c r="H212" s="52"/>
      <c r="I212" s="53"/>
      <c r="J212" s="52"/>
      <c r="K212" s="52"/>
      <c r="L212" s="54"/>
      <c r="M212" s="53"/>
      <c r="N212" s="52"/>
      <c r="O212" s="52"/>
      <c r="P212" s="54"/>
      <c r="Q212" s="3"/>
      <c r="R212" s="3"/>
      <c r="S212" s="3"/>
      <c r="T212" s="3"/>
      <c r="U212" s="3"/>
      <c r="V212" s="3"/>
      <c r="W212" s="3"/>
      <c r="X212" s="3"/>
      <c r="Y212" s="3"/>
    </row>
    <row r="213" spans="1:25" s="77" customFormat="1" x14ac:dyDescent="0.2">
      <c r="A213" s="75"/>
      <c r="B213" s="73" t="s">
        <v>0</v>
      </c>
      <c r="C213" s="73">
        <f t="shared" ref="C213:P213" si="8">SUM(C6:C212)</f>
        <v>347757</v>
      </c>
      <c r="D213" s="73">
        <f t="shared" si="8"/>
        <v>199327.51362999988</v>
      </c>
      <c r="E213" s="73">
        <f t="shared" si="8"/>
        <v>77522.443799999965</v>
      </c>
      <c r="F213" s="73">
        <f t="shared" si="8"/>
        <v>71513.699930000017</v>
      </c>
      <c r="G213" s="73">
        <f t="shared" si="8"/>
        <v>7084.1564946000008</v>
      </c>
      <c r="H213" s="73">
        <f t="shared" si="8"/>
        <v>40618.12885999999</v>
      </c>
      <c r="I213" s="75">
        <f t="shared" si="8"/>
        <v>166698.01230000009</v>
      </c>
      <c r="J213" s="73">
        <f t="shared" si="8"/>
        <v>62223.642400000033</v>
      </c>
      <c r="K213" s="73">
        <f t="shared" si="8"/>
        <v>21492.633310000001</v>
      </c>
      <c r="L213" s="74">
        <f t="shared" si="8"/>
        <v>82981.736589999971</v>
      </c>
      <c r="M213" s="75">
        <f t="shared" si="8"/>
        <v>133840.73569999999</v>
      </c>
      <c r="N213" s="73">
        <f t="shared" si="8"/>
        <v>46637.707700000014</v>
      </c>
      <c r="O213" s="73">
        <f t="shared" si="8"/>
        <v>17666.001990000004</v>
      </c>
      <c r="P213" s="74">
        <f t="shared" si="8"/>
        <v>69537.026010000016</v>
      </c>
    </row>
  </sheetData>
  <sheetProtection selectLockedCells="1"/>
  <protectedRanges>
    <protectedRange sqref="A6:A211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12.42578125" style="35" customWidth="1"/>
    <col min="2" max="2" width="19.42578125" style="35" customWidth="1"/>
    <col min="3" max="4" width="6.28515625" style="35" bestFit="1" customWidth="1"/>
    <col min="5" max="8" width="6.28515625" style="35" customWidth="1"/>
    <col min="9" max="9" width="9.7109375" style="35" bestFit="1" customWidth="1"/>
    <col min="10" max="10" width="9.85546875" style="35" bestFit="1" customWidth="1"/>
    <col min="11" max="11" width="8.85546875" style="35" customWidth="1"/>
    <col min="12" max="12" width="10.140625" style="35" bestFit="1" customWidth="1"/>
    <col min="13" max="13" width="8" style="35" bestFit="1" customWidth="1"/>
    <col min="14" max="14" width="10.140625" style="35" bestFit="1" customWidth="1"/>
    <col min="15" max="15" width="8" style="35" bestFit="1" customWidth="1"/>
    <col min="16" max="16" width="8" style="35" customWidth="1"/>
    <col min="17" max="17" width="10.140625" style="35" bestFit="1" customWidth="1"/>
    <col min="18" max="18" width="8" style="35" customWidth="1"/>
    <col min="19" max="19" width="9.85546875" style="35" bestFit="1" customWidth="1"/>
    <col min="20" max="20" width="8" style="35" customWidth="1"/>
    <col min="21" max="21" width="8" style="35" bestFit="1" customWidth="1"/>
    <col min="22" max="22" width="8" style="35" customWidth="1"/>
    <col min="23" max="23" width="13.140625" style="35" customWidth="1"/>
    <col min="24" max="25" width="8" style="35" bestFit="1" customWidth="1"/>
    <col min="26" max="26" width="8" style="35" customWidth="1"/>
    <col min="27" max="27" width="10.140625" style="35" bestFit="1" customWidth="1"/>
    <col min="28" max="28" width="6.42578125" style="35" bestFit="1" customWidth="1"/>
    <col min="29" max="29" width="9.140625" style="35" bestFit="1" customWidth="1"/>
    <col min="30" max="30" width="7.42578125" style="35" bestFit="1" customWidth="1"/>
    <col min="31" max="31" width="6.85546875" style="35" bestFit="1" customWidth="1"/>
    <col min="32" max="32" width="5.42578125" style="35" bestFit="1" customWidth="1"/>
    <col min="33" max="16384" width="9.140625" style="35"/>
  </cols>
  <sheetData>
    <row r="1" spans="1:22" s="40" customFormat="1" ht="15" x14ac:dyDescent="0.25">
      <c r="A1" s="107" t="s">
        <v>36</v>
      </c>
      <c r="B1" s="39"/>
      <c r="K1" s="108" t="s">
        <v>37</v>
      </c>
      <c r="L1" s="41">
        <f>J8/H7</f>
        <v>57959.5</v>
      </c>
    </row>
    <row r="2" spans="1:22" s="40" customFormat="1" ht="15" x14ac:dyDescent="0.25">
      <c r="A2" s="107" t="s">
        <v>47</v>
      </c>
      <c r="B2" s="39"/>
    </row>
    <row r="3" spans="1:22" s="40" customFormat="1" ht="15" x14ac:dyDescent="0.25">
      <c r="A3" s="87" t="s">
        <v>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22" s="40" customFormat="1" ht="15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22" s="37" customFormat="1" ht="13.5" thickBo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22" ht="15.75" thickBot="1" x14ac:dyDescent="0.35">
      <c r="C6" s="109" t="s">
        <v>38</v>
      </c>
      <c r="D6" s="110"/>
      <c r="E6" s="110"/>
      <c r="F6" s="110"/>
      <c r="G6" s="110"/>
      <c r="H6" s="110"/>
      <c r="I6" s="110"/>
      <c r="J6" s="110"/>
      <c r="K6" s="111" t="s">
        <v>39</v>
      </c>
      <c r="L6" s="94"/>
      <c r="M6" s="94"/>
      <c r="N6" s="94"/>
      <c r="O6" s="94"/>
      <c r="P6" s="94"/>
      <c r="Q6" s="94"/>
      <c r="R6" s="95"/>
      <c r="S6" s="37"/>
      <c r="T6" s="37"/>
      <c r="U6" s="37"/>
      <c r="V6" s="37"/>
    </row>
    <row r="7" spans="1:22" ht="13.5" thickBot="1" x14ac:dyDescent="0.25">
      <c r="A7" s="112" t="s">
        <v>40</v>
      </c>
      <c r="B7" s="112" t="s">
        <v>41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57">
        <v>6</v>
      </c>
      <c r="I7" s="113" t="s">
        <v>42</v>
      </c>
      <c r="J7" s="113" t="s">
        <v>28</v>
      </c>
      <c r="K7" s="65">
        <f t="shared" ref="K7:P7" si="0">C7</f>
        <v>1</v>
      </c>
      <c r="L7" s="66">
        <f t="shared" si="0"/>
        <v>2</v>
      </c>
      <c r="M7" s="66">
        <f t="shared" si="0"/>
        <v>3</v>
      </c>
      <c r="N7" s="66">
        <f t="shared" si="0"/>
        <v>4</v>
      </c>
      <c r="O7" s="66">
        <f t="shared" si="0"/>
        <v>5</v>
      </c>
      <c r="P7" s="67">
        <f t="shared" si="0"/>
        <v>6</v>
      </c>
      <c r="Q7" s="113" t="s">
        <v>42</v>
      </c>
      <c r="R7" s="113" t="s">
        <v>28</v>
      </c>
    </row>
    <row r="8" spans="1:22" ht="12.75" customHeight="1" x14ac:dyDescent="0.2">
      <c r="A8" s="114" t="s">
        <v>28</v>
      </c>
      <c r="B8" s="115" t="s">
        <v>27</v>
      </c>
      <c r="C8" s="5">
        <f>SUMIF(Assignments!$A$6:$A$211,"=1",Assignments!$C$6:$C$211)</f>
        <v>0</v>
      </c>
      <c r="D8" s="6">
        <f>SUMIF(Assignments!$A$6:$A$211,"=2",Assignments!$C$6:$C$211)</f>
        <v>0</v>
      </c>
      <c r="E8" s="6">
        <f>SUMIF(Assignments!$A$6:$A$211,"=3",Assignments!$C$6:$C$211)</f>
        <v>0</v>
      </c>
      <c r="F8" s="6">
        <f>SUMIF(Assignments!$A$6:$A$211,"=4",Assignments!$C$6:$C$211)</f>
        <v>0</v>
      </c>
      <c r="G8" s="6">
        <f>SUMIF(Assignments!$A$6:$A$211,"=5",Assignments!$C$6:$C$211)</f>
        <v>0</v>
      </c>
      <c r="H8" s="58">
        <f>SUMIF(Assignments!$A$6:$A$211,"=6",Assignments!$C$6:$C$211)</f>
        <v>0</v>
      </c>
      <c r="I8" s="7">
        <f>J8-SUM(C8:H8)</f>
        <v>347757</v>
      </c>
      <c r="J8" s="7">
        <f>Assignments!C213</f>
        <v>347757</v>
      </c>
      <c r="K8" s="8"/>
      <c r="L8" s="9"/>
      <c r="M8" s="9"/>
      <c r="N8" s="9"/>
      <c r="O8" s="9"/>
      <c r="P8" s="61"/>
      <c r="Q8" s="32"/>
      <c r="R8" s="10"/>
      <c r="T8" s="4"/>
    </row>
    <row r="9" spans="1:22" ht="13.5" thickBot="1" x14ac:dyDescent="0.25">
      <c r="A9" s="116"/>
      <c r="B9" s="117" t="s">
        <v>43</v>
      </c>
      <c r="C9" s="11">
        <f t="shared" ref="C9:H9" si="1">C8-$L$1</f>
        <v>-57959.5</v>
      </c>
      <c r="D9" s="12">
        <f t="shared" si="1"/>
        <v>-57959.5</v>
      </c>
      <c r="E9" s="12">
        <f t="shared" si="1"/>
        <v>-57959.5</v>
      </c>
      <c r="F9" s="12">
        <f t="shared" si="1"/>
        <v>-57959.5</v>
      </c>
      <c r="G9" s="12">
        <f t="shared" si="1"/>
        <v>-57959.5</v>
      </c>
      <c r="H9" s="59">
        <f t="shared" si="1"/>
        <v>-57959.5</v>
      </c>
      <c r="I9" s="13"/>
      <c r="J9" s="13">
        <f>MAX(C9:G9)-MIN(C9:G9)</f>
        <v>0</v>
      </c>
      <c r="K9" s="55">
        <f t="shared" ref="K9:P9" si="2">C9/$L$1</f>
        <v>-1</v>
      </c>
      <c r="L9" s="56">
        <f t="shared" si="2"/>
        <v>-1</v>
      </c>
      <c r="M9" s="56">
        <f t="shared" si="2"/>
        <v>-1</v>
      </c>
      <c r="N9" s="56">
        <f t="shared" si="2"/>
        <v>-1</v>
      </c>
      <c r="O9" s="56">
        <f t="shared" si="2"/>
        <v>-1</v>
      </c>
      <c r="P9" s="62">
        <f t="shared" si="2"/>
        <v>-1</v>
      </c>
      <c r="Q9" s="33"/>
      <c r="R9" s="24">
        <f>J9/$L$1</f>
        <v>0</v>
      </c>
      <c r="T9" s="4"/>
    </row>
    <row r="10" spans="1:22" ht="12.75" customHeight="1" x14ac:dyDescent="0.2">
      <c r="A10" s="118" t="s">
        <v>21</v>
      </c>
      <c r="B10" s="115" t="s">
        <v>28</v>
      </c>
      <c r="C10" s="5">
        <f>SUMIF(Assignments!$A$6:$A$211,"=1",Assignments!$D$6:$D$211)</f>
        <v>0</v>
      </c>
      <c r="D10" s="6">
        <f>SUMIF(Assignments!$A$6:$A$211,"=2",Assignments!$D$6:$D$211)</f>
        <v>0</v>
      </c>
      <c r="E10" s="6">
        <f>SUMIF(Assignments!$A$6:$A$211,"=3",Assignments!$D$6:$D$211)</f>
        <v>0</v>
      </c>
      <c r="F10" s="6">
        <f>SUMIF(Assignments!$A$6:$A$211,"=4",Assignments!$D$6:$D$211)</f>
        <v>0</v>
      </c>
      <c r="G10" s="6">
        <f>SUMIF(Assignments!$A$6:$A$211,"=5",Assignments!$D$6:$D$211)</f>
        <v>0</v>
      </c>
      <c r="H10" s="58">
        <f>SUMIF(Assignments!$A$6:$A$211,"=6",Assignments!$D$6:$D$211)</f>
        <v>0</v>
      </c>
      <c r="I10" s="7">
        <f t="shared" ref="I10:I22" si="3">J10-SUM(C10:H10)</f>
        <v>199327.51362999988</v>
      </c>
      <c r="J10" s="85">
        <f>Assignments!D213</f>
        <v>199327.51362999988</v>
      </c>
      <c r="K10" s="8"/>
      <c r="L10" s="9"/>
      <c r="M10" s="9"/>
      <c r="N10" s="9"/>
      <c r="O10" s="9"/>
      <c r="P10" s="61"/>
      <c r="Q10" s="34"/>
      <c r="R10" s="23"/>
      <c r="T10" s="4"/>
    </row>
    <row r="11" spans="1:22" x14ac:dyDescent="0.2">
      <c r="A11" s="119"/>
      <c r="B11" s="120" t="s">
        <v>29</v>
      </c>
      <c r="C11" s="11">
        <f>SUMIF(Assignments!$A$6:$A$211,"=1",Assignments!$E$6:$E$211)</f>
        <v>0</v>
      </c>
      <c r="D11" s="12">
        <f>SUMIF(Assignments!$A$6:$A$211,"=2",Assignments!$E$6:$E$211)</f>
        <v>0</v>
      </c>
      <c r="E11" s="12">
        <f>SUMIF(Assignments!$A$6:$A$211,"=3",Assignments!$E$6:$E$211)</f>
        <v>0</v>
      </c>
      <c r="F11" s="12">
        <f>SUMIF(Assignments!$A$6:$A$211,"=4",Assignments!$E$6:$E$211)</f>
        <v>0</v>
      </c>
      <c r="G11" s="12">
        <f>SUMIF(Assignments!$A$6:$A$211,"=5",Assignments!$E$6:$E$211)</f>
        <v>0</v>
      </c>
      <c r="H11" s="59">
        <f>SUMIF(Assignments!$A$6:$A$211,"=6",Assignments!$E$6:$E$211)</f>
        <v>0</v>
      </c>
      <c r="I11" s="13">
        <f t="shared" si="3"/>
        <v>77522.443799999965</v>
      </c>
      <c r="J11" s="43">
        <f>Assignments!E213</f>
        <v>77522.443799999965</v>
      </c>
      <c r="K11" s="14" t="e">
        <f t="shared" ref="K11:P14" si="4">C11/C$10</f>
        <v>#DIV/0!</v>
      </c>
      <c r="L11" s="15" t="e">
        <f t="shared" si="4"/>
        <v>#DIV/0!</v>
      </c>
      <c r="M11" s="15" t="e">
        <f t="shared" si="4"/>
        <v>#DIV/0!</v>
      </c>
      <c r="N11" s="15" t="e">
        <f t="shared" si="4"/>
        <v>#DIV/0!</v>
      </c>
      <c r="O11" s="15" t="e">
        <f t="shared" si="4"/>
        <v>#DIV/0!</v>
      </c>
      <c r="P11" s="63" t="e">
        <f t="shared" si="4"/>
        <v>#DIV/0!</v>
      </c>
      <c r="Q11" s="33">
        <f>IF(I11&gt;0,I11/I$8,"")</f>
        <v>0.22292130366894114</v>
      </c>
      <c r="R11" s="16">
        <f>J11/J$10</f>
        <v>0.38891993577916384</v>
      </c>
      <c r="T11" s="4"/>
    </row>
    <row r="12" spans="1:22" x14ac:dyDescent="0.2">
      <c r="A12" s="119"/>
      <c r="B12" s="120" t="s">
        <v>30</v>
      </c>
      <c r="C12" s="11">
        <f>SUMIF(Assignments!$A$6:$A$211,"=1",Assignments!$F$6:$F$211)</f>
        <v>0</v>
      </c>
      <c r="D12" s="12">
        <f>SUMIF(Assignments!$A$6:$A$211,"=2",Assignments!$F$6:$F$211)</f>
        <v>0</v>
      </c>
      <c r="E12" s="12">
        <f>SUMIF(Assignments!$A$6:$A$211,"=3",Assignments!$F$6:$F$211)</f>
        <v>0</v>
      </c>
      <c r="F12" s="12">
        <f>SUMIF(Assignments!$A$6:$A$211,"=4",Assignments!$F$6:$F$211)</f>
        <v>0</v>
      </c>
      <c r="G12" s="12">
        <f>SUMIF(Assignments!$A$6:$A$211,"=5",Assignments!$F$6:$F$211)</f>
        <v>0</v>
      </c>
      <c r="H12" s="59">
        <f>SUMIF(Assignments!$A$6:$A$211,"=6",Assignments!$F$6:$F$211)</f>
        <v>0</v>
      </c>
      <c r="I12" s="13">
        <f t="shared" si="3"/>
        <v>71513.699930000017</v>
      </c>
      <c r="J12" s="43">
        <f>Assignments!F213</f>
        <v>71513.699930000017</v>
      </c>
      <c r="K12" s="14" t="e">
        <f t="shared" si="4"/>
        <v>#DIV/0!</v>
      </c>
      <c r="L12" s="15" t="e">
        <f t="shared" si="4"/>
        <v>#DIV/0!</v>
      </c>
      <c r="M12" s="15" t="e">
        <f t="shared" si="4"/>
        <v>#DIV/0!</v>
      </c>
      <c r="N12" s="15" t="e">
        <f t="shared" si="4"/>
        <v>#DIV/0!</v>
      </c>
      <c r="O12" s="15" t="e">
        <f t="shared" si="4"/>
        <v>#DIV/0!</v>
      </c>
      <c r="P12" s="63" t="e">
        <f t="shared" si="4"/>
        <v>#DIV/0!</v>
      </c>
      <c r="Q12" s="33">
        <f>IF(I12&gt;0,I12/I$8,"")</f>
        <v>0.20564273308660938</v>
      </c>
      <c r="R12" s="16">
        <f>J12/J$10</f>
        <v>0.35877485565162248</v>
      </c>
      <c r="T12" s="4"/>
    </row>
    <row r="13" spans="1:22" x14ac:dyDescent="0.2">
      <c r="A13" s="119"/>
      <c r="B13" s="120" t="s">
        <v>31</v>
      </c>
      <c r="C13" s="11">
        <f>SUMIF(Assignments!$A$6:$A$211,"=1",Assignments!$G$6:$G$211)</f>
        <v>0</v>
      </c>
      <c r="D13" s="12">
        <f>SUMIF(Assignments!$A$6:$A$211,"=2",Assignments!$G$6:$G$211)</f>
        <v>0</v>
      </c>
      <c r="E13" s="12">
        <f>SUMIF(Assignments!$A$6:$A$211,"=3",Assignments!$G$6:$G$211)</f>
        <v>0</v>
      </c>
      <c r="F13" s="12">
        <f>SUMIF(Assignments!$A$6:$A$211,"=4",Assignments!$G$6:$G$211)</f>
        <v>0</v>
      </c>
      <c r="G13" s="12">
        <f>SUMIF(Assignments!$A$6:$A$211,"=5",Assignments!$G$6:$G$211)</f>
        <v>0</v>
      </c>
      <c r="H13" s="59">
        <f>SUMIF(Assignments!$A$6:$A$211,"=6",Assignments!$G$6:$G$211)</f>
        <v>0</v>
      </c>
      <c r="I13" s="13">
        <f t="shared" si="3"/>
        <v>7084.1564946000008</v>
      </c>
      <c r="J13" s="43">
        <f>Assignments!G213</f>
        <v>7084.1564946000008</v>
      </c>
      <c r="K13" s="14" t="e">
        <f t="shared" si="4"/>
        <v>#DIV/0!</v>
      </c>
      <c r="L13" s="15" t="e">
        <f t="shared" si="4"/>
        <v>#DIV/0!</v>
      </c>
      <c r="M13" s="15" t="e">
        <f t="shared" si="4"/>
        <v>#DIV/0!</v>
      </c>
      <c r="N13" s="15" t="e">
        <f t="shared" si="4"/>
        <v>#DIV/0!</v>
      </c>
      <c r="O13" s="15" t="e">
        <f t="shared" si="4"/>
        <v>#DIV/0!</v>
      </c>
      <c r="P13" s="63" t="e">
        <f t="shared" si="4"/>
        <v>#DIV/0!</v>
      </c>
      <c r="Q13" s="33">
        <f>IF(I13&gt;0,I13/I$8,"")</f>
        <v>2.0370996111077566E-2</v>
      </c>
      <c r="R13" s="16">
        <f>J13/J$10</f>
        <v>3.5540284256742952E-2</v>
      </c>
      <c r="T13" s="4"/>
    </row>
    <row r="14" spans="1:22" ht="13.5" thickBot="1" x14ac:dyDescent="0.25">
      <c r="A14" s="121"/>
      <c r="B14" s="122" t="s">
        <v>32</v>
      </c>
      <c r="C14" s="17">
        <f>SUMIF(Assignments!$A$6:$A$211,"=1",Assignments!$H$6:$H$211)</f>
        <v>0</v>
      </c>
      <c r="D14" s="18">
        <f>SUMIF(Assignments!$A$6:$A$211,"=2",Assignments!$H$6:$H$211)</f>
        <v>0</v>
      </c>
      <c r="E14" s="18">
        <f>SUMIF(Assignments!$A$6:$A$211,"=3",Assignments!$H$6:$H$211)</f>
        <v>0</v>
      </c>
      <c r="F14" s="18">
        <f>SUMIF(Assignments!$A$6:$A$211,"=4",Assignments!$H$6:$H$211)</f>
        <v>0</v>
      </c>
      <c r="G14" s="18">
        <f>SUMIF(Assignments!$A$6:$A$211,"=5",Assignments!$H$6:$H$211)</f>
        <v>0</v>
      </c>
      <c r="H14" s="60">
        <f>SUMIF(Assignments!$A$6:$A$211,"=6",Assignments!$H$6:$H$211)</f>
        <v>0</v>
      </c>
      <c r="I14" s="19">
        <f t="shared" si="3"/>
        <v>40618.12885999999</v>
      </c>
      <c r="J14" s="44">
        <f>Assignments!H213</f>
        <v>40618.12885999999</v>
      </c>
      <c r="K14" s="20" t="e">
        <f t="shared" si="4"/>
        <v>#DIV/0!</v>
      </c>
      <c r="L14" s="21" t="e">
        <f t="shared" si="4"/>
        <v>#DIV/0!</v>
      </c>
      <c r="M14" s="21" t="e">
        <f t="shared" si="4"/>
        <v>#DIV/0!</v>
      </c>
      <c r="N14" s="21" t="e">
        <f t="shared" si="4"/>
        <v>#DIV/0!</v>
      </c>
      <c r="O14" s="21" t="e">
        <f t="shared" si="4"/>
        <v>#DIV/0!</v>
      </c>
      <c r="P14" s="64" t="e">
        <f t="shared" si="4"/>
        <v>#DIV/0!</v>
      </c>
      <c r="Q14" s="27">
        <f>IF(I14&gt;0,I14/I$8,"")</f>
        <v>0.11680031993604727</v>
      </c>
      <c r="R14" s="22">
        <f>J14/J$10</f>
        <v>0.20377582662971991</v>
      </c>
      <c r="T14" s="4"/>
    </row>
    <row r="15" spans="1:22" ht="12.75" customHeight="1" x14ac:dyDescent="0.2">
      <c r="A15" s="123" t="s">
        <v>22</v>
      </c>
      <c r="B15" s="124" t="s">
        <v>28</v>
      </c>
      <c r="C15" s="78">
        <f>SUMIF(Assignments!$A$6:$A$211,"=1",Assignments!$I$6:$I$211)</f>
        <v>0</v>
      </c>
      <c r="D15" s="79">
        <f>SUMIF(Assignments!$A$6:$A$211,"=2",Assignments!$I$6:$I$211)</f>
        <v>0</v>
      </c>
      <c r="E15" s="79">
        <f>SUMIF(Assignments!$A$6:$A$211,"=3",Assignments!$I$6:$I$211)</f>
        <v>0</v>
      </c>
      <c r="F15" s="79">
        <f>SUMIF(Assignments!$A$6:$A$211,"=4",Assignments!$I$6:$I$211)</f>
        <v>0</v>
      </c>
      <c r="G15" s="79">
        <f>SUMIF(Assignments!$A$6:$A$211,"=5",Assignments!$I$6:$I$211)</f>
        <v>0</v>
      </c>
      <c r="H15" s="80">
        <f>SUMIF(Assignments!$A$6:$A$211,"=6",Assignments!$I$6:$I$211)</f>
        <v>0</v>
      </c>
      <c r="I15" s="81">
        <f t="shared" si="3"/>
        <v>166698.01230000009</v>
      </c>
      <c r="J15" s="42">
        <f>Assignments!I213</f>
        <v>166698.01230000009</v>
      </c>
      <c r="K15" s="82"/>
      <c r="L15" s="83"/>
      <c r="M15" s="83"/>
      <c r="N15" s="83"/>
      <c r="O15" s="83"/>
      <c r="P15" s="63"/>
      <c r="Q15" s="33"/>
      <c r="R15" s="84"/>
      <c r="T15" s="4"/>
    </row>
    <row r="16" spans="1:22" s="38" customFormat="1" x14ac:dyDescent="0.2">
      <c r="A16" s="119"/>
      <c r="B16" s="120" t="s">
        <v>33</v>
      </c>
      <c r="C16" s="11">
        <f>SUMIF(Assignments!$A$6:$A$211,"=1",Assignments!$J$6:$J$211)</f>
        <v>0</v>
      </c>
      <c r="D16" s="12">
        <f>SUMIF(Assignments!$A$6:$A$211,"=2",Assignments!$J$6:$J$211)</f>
        <v>0</v>
      </c>
      <c r="E16" s="12">
        <f>SUMIF(Assignments!$A$6:$A$211,"=3",Assignments!$J$6:$J$211)</f>
        <v>0</v>
      </c>
      <c r="F16" s="12">
        <f>SUMIF(Assignments!$A$6:$A$211,"=4",Assignments!$J$6:$J$211)</f>
        <v>0</v>
      </c>
      <c r="G16" s="12">
        <f>SUMIF(Assignments!$A$6:$A$211,"=5",Assignments!$J$6:$J$211)</f>
        <v>0</v>
      </c>
      <c r="H16" s="59">
        <f>SUMIF(Assignments!$A$6:$A$211,"=6",Assignments!$J$6:$J$211)</f>
        <v>0</v>
      </c>
      <c r="I16" s="13">
        <f t="shared" si="3"/>
        <v>62223.642400000033</v>
      </c>
      <c r="J16" s="42">
        <f>Assignments!J213</f>
        <v>62223.642400000033</v>
      </c>
      <c r="K16" s="14" t="e">
        <f t="shared" ref="K16:P18" si="5">C16/C$15</f>
        <v>#DIV/0!</v>
      </c>
      <c r="L16" s="15" t="e">
        <f t="shared" si="5"/>
        <v>#DIV/0!</v>
      </c>
      <c r="M16" s="15" t="e">
        <f t="shared" si="5"/>
        <v>#DIV/0!</v>
      </c>
      <c r="N16" s="15" t="e">
        <f t="shared" si="5"/>
        <v>#DIV/0!</v>
      </c>
      <c r="O16" s="15" t="e">
        <f t="shared" si="5"/>
        <v>#DIV/0!</v>
      </c>
      <c r="P16" s="63" t="e">
        <f t="shared" si="5"/>
        <v>#DIV/0!</v>
      </c>
      <c r="Q16" s="33">
        <f>IF(I16&gt;0,I16/I$8,"")</f>
        <v>0.17892851157561179</v>
      </c>
      <c r="R16" s="16">
        <f>J16/J$15</f>
        <v>0.3732716517820171</v>
      </c>
      <c r="T16" s="4"/>
    </row>
    <row r="17" spans="1:28" x14ac:dyDescent="0.2">
      <c r="A17" s="119"/>
      <c r="B17" s="120" t="s">
        <v>44</v>
      </c>
      <c r="C17" s="11">
        <f>SUMIF(Assignments!$A$6:$A$211,"=1",Assignments!$K$6:$K$211)</f>
        <v>0</v>
      </c>
      <c r="D17" s="12">
        <f>SUMIF(Assignments!$A$6:$A$211,"=2",Assignments!$K$6:$K$211)</f>
        <v>0</v>
      </c>
      <c r="E17" s="12">
        <f>SUMIF(Assignments!$A$6:$A$211,"=3",Assignments!$K$6:$K$211)</f>
        <v>0</v>
      </c>
      <c r="F17" s="12">
        <f>SUMIF(Assignments!$A$6:$A$211,"=4",Assignments!$K$6:$K$211)</f>
        <v>0</v>
      </c>
      <c r="G17" s="12">
        <f>SUMIF(Assignments!$A$6:$A$211,"=5",Assignments!$K$6:$K$211)</f>
        <v>0</v>
      </c>
      <c r="H17" s="59">
        <f>SUMIF(Assignments!$A$6:$A$211,"=6",Assignments!$K$6:$K$211)</f>
        <v>0</v>
      </c>
      <c r="I17" s="13">
        <f t="shared" si="3"/>
        <v>21492.633310000001</v>
      </c>
      <c r="J17" s="42">
        <f>Assignments!K213</f>
        <v>21492.633310000001</v>
      </c>
      <c r="K17" s="14" t="e">
        <f t="shared" si="5"/>
        <v>#DIV/0!</v>
      </c>
      <c r="L17" s="15" t="e">
        <f t="shared" si="5"/>
        <v>#DIV/0!</v>
      </c>
      <c r="M17" s="15" t="e">
        <f t="shared" si="5"/>
        <v>#DIV/0!</v>
      </c>
      <c r="N17" s="15" t="e">
        <f t="shared" si="5"/>
        <v>#DIV/0!</v>
      </c>
      <c r="O17" s="15" t="e">
        <f t="shared" si="5"/>
        <v>#DIV/0!</v>
      </c>
      <c r="P17" s="63" t="e">
        <f t="shared" si="5"/>
        <v>#DIV/0!</v>
      </c>
      <c r="Q17" s="33">
        <f>IF(I17&gt;0,I17/I$8,"")</f>
        <v>6.1803596505605927E-2</v>
      </c>
      <c r="R17" s="16">
        <f>J17/J$15</f>
        <v>0.12893155121322336</v>
      </c>
      <c r="T17" s="4"/>
    </row>
    <row r="18" spans="1:28" ht="13.5" thickBot="1" x14ac:dyDescent="0.25">
      <c r="A18" s="121"/>
      <c r="B18" s="122" t="s">
        <v>35</v>
      </c>
      <c r="C18" s="17">
        <f>SUMIF(Assignments!$A$6:$A$211,"=1",Assignments!$L$6:$L$211)</f>
        <v>0</v>
      </c>
      <c r="D18" s="18">
        <f>SUMIF(Assignments!$A$6:$A$211,"=2",Assignments!$L$6:$L$211)</f>
        <v>0</v>
      </c>
      <c r="E18" s="18">
        <f>SUMIF(Assignments!$A$6:$A$211,"=3",Assignments!$L$6:$L$211)</f>
        <v>0</v>
      </c>
      <c r="F18" s="18">
        <f>SUMIF(Assignments!$A$6:$A$211,"=4",Assignments!$L$6:$L$211)</f>
        <v>0</v>
      </c>
      <c r="G18" s="18">
        <f>SUMIF(Assignments!$A$6:$A$211,"=5",Assignments!$L$6:$L$211)</f>
        <v>0</v>
      </c>
      <c r="H18" s="60">
        <f>SUMIF(Assignments!$A$6:$A$211,"=6",Assignments!$L$6:$L$211)</f>
        <v>0</v>
      </c>
      <c r="I18" s="19">
        <f t="shared" si="3"/>
        <v>82981.736589999971</v>
      </c>
      <c r="J18" s="42">
        <f>Assignments!L213</f>
        <v>82981.736589999971</v>
      </c>
      <c r="K18" s="20" t="e">
        <f t="shared" si="5"/>
        <v>#DIV/0!</v>
      </c>
      <c r="L18" s="21" t="e">
        <f t="shared" si="5"/>
        <v>#DIV/0!</v>
      </c>
      <c r="M18" s="21" t="e">
        <f t="shared" si="5"/>
        <v>#DIV/0!</v>
      </c>
      <c r="N18" s="21" t="e">
        <f t="shared" si="5"/>
        <v>#DIV/0!</v>
      </c>
      <c r="O18" s="21" t="e">
        <f t="shared" si="5"/>
        <v>#DIV/0!</v>
      </c>
      <c r="P18" s="63" t="e">
        <f t="shared" si="5"/>
        <v>#DIV/0!</v>
      </c>
      <c r="Q18" s="33">
        <f>IF(I18&gt;0,I18/I$8,"")</f>
        <v>0.23861988857161745</v>
      </c>
      <c r="R18" s="22">
        <f>J18/J$15</f>
        <v>0.49779679700475904</v>
      </c>
      <c r="T18" s="4"/>
    </row>
    <row r="19" spans="1:28" ht="12.75" customHeight="1" x14ac:dyDescent="0.2">
      <c r="A19" s="118" t="s">
        <v>23</v>
      </c>
      <c r="B19" s="115" t="s">
        <v>28</v>
      </c>
      <c r="C19" s="5">
        <f>SUMIF(Assignments!$A$6:$A$211,"=1",Assignments!$M$6:$M$211)</f>
        <v>0</v>
      </c>
      <c r="D19" s="6">
        <f>SUMIF(Assignments!$A$6:$A$211,"=2",Assignments!$M$6:$M$211)</f>
        <v>0</v>
      </c>
      <c r="E19" s="6">
        <f>SUMIF(Assignments!$A$6:$A$211,"=3",Assignments!$M$6:$M$211)</f>
        <v>0</v>
      </c>
      <c r="F19" s="6">
        <f>SUMIF(Assignments!$A$6:$A$211,"=4",Assignments!$M$6:$M$211)</f>
        <v>0</v>
      </c>
      <c r="G19" s="6">
        <f>SUMIF(Assignments!$A$6:$A$211,"=5",Assignments!$M$6:$M$211)</f>
        <v>0</v>
      </c>
      <c r="H19" s="58">
        <f>SUMIF(Assignments!$A$6:$A$211,"=6",Assignments!$M$6:$M$211)</f>
        <v>0</v>
      </c>
      <c r="I19" s="7">
        <f t="shared" si="3"/>
        <v>133840.73569999999</v>
      </c>
      <c r="J19" s="45">
        <f>Assignments!M213</f>
        <v>133840.73569999999</v>
      </c>
      <c r="K19" s="8"/>
      <c r="L19" s="9"/>
      <c r="M19" s="9"/>
      <c r="N19" s="9"/>
      <c r="O19" s="9"/>
      <c r="P19" s="61"/>
      <c r="Q19" s="34"/>
      <c r="R19" s="23"/>
      <c r="T19" s="4"/>
    </row>
    <row r="20" spans="1:28" x14ac:dyDescent="0.2">
      <c r="A20" s="119"/>
      <c r="B20" s="120" t="s">
        <v>33</v>
      </c>
      <c r="C20" s="11">
        <f>SUMIF(Assignments!$A$6:$A$211,"=1",Assignments!$N$6:$N$211)</f>
        <v>0</v>
      </c>
      <c r="D20" s="12">
        <f>SUMIF(Assignments!$A$6:$A$211,"=2",Assignments!$N$6:$N$211)</f>
        <v>0</v>
      </c>
      <c r="E20" s="12">
        <f>SUMIF(Assignments!$A$6:$A$211,"=3",Assignments!$N$6:$N$211)</f>
        <v>0</v>
      </c>
      <c r="F20" s="12">
        <f>SUMIF(Assignments!$A$6:$A$211,"=4",Assignments!$N$6:$N$211)</f>
        <v>0</v>
      </c>
      <c r="G20" s="12">
        <f>SUMIF(Assignments!$A$6:$A$211,"=5",Assignments!$N$6:$N$211)</f>
        <v>0</v>
      </c>
      <c r="H20" s="59">
        <f>SUMIF(Assignments!$A$6:$A$211,"=6",Assignments!$N$6:$N$211)</f>
        <v>0</v>
      </c>
      <c r="I20" s="13">
        <f t="shared" si="3"/>
        <v>46637.707700000014</v>
      </c>
      <c r="J20" s="43">
        <f>Assignments!N213</f>
        <v>46637.707700000014</v>
      </c>
      <c r="K20" s="14" t="e">
        <f t="shared" ref="K20:P22" si="6">C20/C$19</f>
        <v>#DIV/0!</v>
      </c>
      <c r="L20" s="15" t="e">
        <f t="shared" si="6"/>
        <v>#DIV/0!</v>
      </c>
      <c r="M20" s="15" t="e">
        <f t="shared" si="6"/>
        <v>#DIV/0!</v>
      </c>
      <c r="N20" s="15" t="e">
        <f t="shared" si="6"/>
        <v>#DIV/0!</v>
      </c>
      <c r="O20" s="15" t="e">
        <f t="shared" si="6"/>
        <v>#DIV/0!</v>
      </c>
      <c r="P20" s="63" t="e">
        <f t="shared" si="6"/>
        <v>#DIV/0!</v>
      </c>
      <c r="Q20" s="33">
        <f>IF(I20&gt;0,I20/I$8,"")</f>
        <v>0.13411004724563419</v>
      </c>
      <c r="R20" s="16">
        <f>J20/J$19</f>
        <v>0.34845674940503196</v>
      </c>
      <c r="T20" s="4"/>
    </row>
    <row r="21" spans="1:28" x14ac:dyDescent="0.2">
      <c r="A21" s="119"/>
      <c r="B21" s="120" t="s">
        <v>44</v>
      </c>
      <c r="C21" s="11">
        <f>SUMIF(Assignments!$A$6:$A$211,"=1",Assignments!$O$6:$O$211)</f>
        <v>0</v>
      </c>
      <c r="D21" s="12">
        <f>SUMIF(Assignments!$A$6:$A$211,"=2",Assignments!$O$6:$O$211)</f>
        <v>0</v>
      </c>
      <c r="E21" s="12">
        <f>SUMIF(Assignments!$A$6:$A$211,"=3",Assignments!$O$6:$O$211)</f>
        <v>0</v>
      </c>
      <c r="F21" s="12">
        <f>SUMIF(Assignments!$A$6:$A$211,"=4",Assignments!$O$6:$O$211)</f>
        <v>0</v>
      </c>
      <c r="G21" s="12">
        <f>SUMIF(Assignments!$A$6:$A$211,"=5",Assignments!$O$6:$O$211)</f>
        <v>0</v>
      </c>
      <c r="H21" s="59">
        <f>SUMIF(Assignments!$A$6:$A$211,"=6",Assignments!$O$6:$O$211)</f>
        <v>0</v>
      </c>
      <c r="I21" s="13">
        <f t="shared" si="3"/>
        <v>17666.001990000004</v>
      </c>
      <c r="J21" s="43">
        <f>Assignments!O213</f>
        <v>17666.001990000004</v>
      </c>
      <c r="K21" s="14" t="e">
        <f t="shared" si="6"/>
        <v>#DIV/0!</v>
      </c>
      <c r="L21" s="15" t="e">
        <f t="shared" si="6"/>
        <v>#DIV/0!</v>
      </c>
      <c r="M21" s="15" t="e">
        <f t="shared" si="6"/>
        <v>#DIV/0!</v>
      </c>
      <c r="N21" s="15" t="e">
        <f t="shared" si="6"/>
        <v>#DIV/0!</v>
      </c>
      <c r="O21" s="15" t="e">
        <f t="shared" si="6"/>
        <v>#DIV/0!</v>
      </c>
      <c r="P21" s="63" t="e">
        <f t="shared" si="6"/>
        <v>#DIV/0!</v>
      </c>
      <c r="Q21" s="33">
        <f>IF(I21&gt;0,I21/I$8,"")</f>
        <v>5.079984584063011E-2</v>
      </c>
      <c r="R21" s="16">
        <f>J21/J$19</f>
        <v>0.13199271430783091</v>
      </c>
      <c r="T21" s="4"/>
    </row>
    <row r="22" spans="1:28" ht="13.5" thickBot="1" x14ac:dyDescent="0.25">
      <c r="A22" s="121"/>
      <c r="B22" s="122" t="s">
        <v>35</v>
      </c>
      <c r="C22" s="17">
        <f>SUMIF(Assignments!$A$6:$A$211,"=1",Assignments!$P$6:$P$211)</f>
        <v>0</v>
      </c>
      <c r="D22" s="18">
        <f>SUMIF(Assignments!$A$6:$A$211,"=2",Assignments!$P$6:$P$211)</f>
        <v>0</v>
      </c>
      <c r="E22" s="18">
        <f>SUMIF(Assignments!$A$6:$A$211,"=3",Assignments!$P$6:$P$211)</f>
        <v>0</v>
      </c>
      <c r="F22" s="18">
        <f>SUMIF(Assignments!$A$6:$A$211,"=4",Assignments!$P$6:$P$211)</f>
        <v>0</v>
      </c>
      <c r="G22" s="18">
        <f>SUMIF(Assignments!$A$6:$A$211,"=5",Assignments!$P$6:$P$211)</f>
        <v>0</v>
      </c>
      <c r="H22" s="60">
        <f>SUMIF(Assignments!$A$6:$A$211,"=6",Assignments!$P$6:$P$211)</f>
        <v>0</v>
      </c>
      <c r="I22" s="19">
        <f t="shared" si="3"/>
        <v>69537.026010000016</v>
      </c>
      <c r="J22" s="44">
        <f>Assignments!P213</f>
        <v>69537.026010000016</v>
      </c>
      <c r="K22" s="20" t="e">
        <f t="shared" si="6"/>
        <v>#DIV/0!</v>
      </c>
      <c r="L22" s="21" t="e">
        <f t="shared" si="6"/>
        <v>#DIV/0!</v>
      </c>
      <c r="M22" s="21" t="e">
        <f t="shared" si="6"/>
        <v>#DIV/0!</v>
      </c>
      <c r="N22" s="21" t="e">
        <f t="shared" si="6"/>
        <v>#DIV/0!</v>
      </c>
      <c r="O22" s="21" t="e">
        <f t="shared" si="6"/>
        <v>#DIV/0!</v>
      </c>
      <c r="P22" s="64" t="e">
        <f t="shared" si="6"/>
        <v>#DIV/0!</v>
      </c>
      <c r="Q22" s="27">
        <f>IF(I22&gt;0,I22/I$8,"")</f>
        <v>0.1999586665688973</v>
      </c>
      <c r="R22" s="22">
        <f>J22/J$19</f>
        <v>0.51955053628713743</v>
      </c>
      <c r="T22" s="4"/>
    </row>
    <row r="23" spans="1:28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8" ht="15.75" x14ac:dyDescent="0.25">
      <c r="A24" s="88" t="s">
        <v>45</v>
      </c>
    </row>
    <row r="25" spans="1:28" ht="12.75" customHeight="1" x14ac:dyDescent="0.2">
      <c r="A25" s="125" t="s">
        <v>46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</row>
    <row r="26" spans="1:28" x14ac:dyDescent="0.2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6"/>
    </row>
    <row r="27" spans="1:28" x14ac:dyDescent="0.2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6"/>
    </row>
    <row r="28" spans="1:28" x14ac:dyDescent="0.2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6"/>
    </row>
    <row r="29" spans="1:28" x14ac:dyDescent="0.2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6"/>
    </row>
    <row r="30" spans="1:28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</row>
  </sheetData>
  <sheetProtection selectLockedCells="1"/>
  <protectedRanges>
    <protectedRange sqref="A3:B3 C6:K6 M6:R6" name="Range1"/>
  </protectedRanges>
  <mergeCells count="7">
    <mergeCell ref="A3:K4"/>
    <mergeCell ref="A25:AB30"/>
    <mergeCell ref="A15:A18"/>
    <mergeCell ref="A19:A22"/>
    <mergeCell ref="A10:A14"/>
    <mergeCell ref="C6:J6"/>
    <mergeCell ref="K6:R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6-district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Cesar Vargas</cp:lastModifiedBy>
  <cp:lastPrinted>2017-04-20T07:56:20Z</cp:lastPrinted>
  <dcterms:created xsi:type="dcterms:W3CDTF">2009-06-26T00:03:19Z</dcterms:created>
  <dcterms:modified xsi:type="dcterms:W3CDTF">2021-10-12T05:09:55Z</dcterms:modified>
</cp:coreProperties>
</file>